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_MyWork\06_AcademicService\Vittayakorn\SDU-In\School-Law\Excel\"/>
    </mc:Choice>
  </mc:AlternateContent>
  <xr:revisionPtr revIDLastSave="0" documentId="13_ncr:1_{0A1AE3A5-ABFD-4FE0-B754-3F162BBE0EB1}" xr6:coauthVersionLast="47" xr6:coauthVersionMax="47" xr10:uidLastSave="{00000000-0000-0000-0000-000000000000}"/>
  <bookViews>
    <workbookView xWindow="-28920" yWindow="-120" windowWidth="29040" windowHeight="15720" tabRatio="716" activeTab="5" xr2:uid="{10BE82F9-B69E-41F8-A491-ED81103C0B66}"/>
  </bookViews>
  <sheets>
    <sheet name="key" sheetId="14" r:id="rId1"/>
    <sheet name="Data" sheetId="1" r:id="rId2"/>
    <sheet name="XAmountArticle" sheetId="5" state="hidden" r:id="rId3"/>
    <sheet name="Article" sheetId="6" r:id="rId4"/>
    <sheet name="RoomProceeding" sheetId="13" r:id="rId5"/>
    <sheet name="PT-Expert" sheetId="9" r:id="rId6"/>
  </sheets>
  <calcPr calcId="191028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6" l="1"/>
  <c r="X4" i="6"/>
  <c r="W4" i="6" s="1"/>
  <c r="X5" i="6"/>
  <c r="X6" i="6"/>
  <c r="W6" i="6" s="1"/>
  <c r="X7" i="6"/>
  <c r="W7" i="6" s="1"/>
  <c r="X8" i="6"/>
  <c r="W8" i="6" s="1"/>
  <c r="X9" i="6"/>
  <c r="W9" i="6" s="1"/>
  <c r="X10" i="6"/>
  <c r="W10" i="6" s="1"/>
  <c r="X11" i="6"/>
  <c r="W11" i="6" s="1"/>
  <c r="X12" i="6"/>
  <c r="X13" i="6"/>
  <c r="W13" i="6" s="1"/>
  <c r="X14" i="6"/>
  <c r="W14" i="6" s="1"/>
  <c r="X15" i="6"/>
  <c r="W15" i="6" s="1"/>
  <c r="X16" i="6"/>
  <c r="W16" i="6" s="1"/>
  <c r="X17" i="6"/>
  <c r="W17" i="6" s="1"/>
  <c r="X18" i="6"/>
  <c r="W18" i="6" s="1"/>
  <c r="X19" i="6"/>
  <c r="W19" i="6" s="1"/>
  <c r="X20" i="6"/>
  <c r="X21" i="6"/>
  <c r="W21" i="6" s="1"/>
  <c r="X22" i="6"/>
  <c r="W22" i="6" s="1"/>
  <c r="X23" i="6"/>
  <c r="W23" i="6" s="1"/>
  <c r="X24" i="6"/>
  <c r="W24" i="6" s="1"/>
  <c r="X25" i="6"/>
  <c r="W25" i="6" s="1"/>
  <c r="X26" i="6"/>
  <c r="W26" i="6" s="1"/>
  <c r="X27" i="6"/>
  <c r="W27" i="6" s="1"/>
  <c r="X28" i="6"/>
  <c r="W28" i="6" s="1"/>
  <c r="X29" i="6"/>
  <c r="W29" i="6" s="1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3" i="6"/>
  <c r="W3" i="6" s="1"/>
  <c r="W5" i="6"/>
  <c r="W12" i="6"/>
  <c r="W20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A54" i="1"/>
  <c r="B54" i="1"/>
  <c r="A53" i="1"/>
  <c r="B53" i="1"/>
  <c r="A52" i="1"/>
  <c r="B52" i="1"/>
  <c r="A3" i="1"/>
  <c r="A4" i="1"/>
  <c r="B4" i="1" s="1"/>
  <c r="A5" i="1"/>
  <c r="B5" i="1" s="1"/>
  <c r="A6" i="1"/>
  <c r="A7" i="1"/>
  <c r="B7" i="1" s="1"/>
  <c r="A8" i="1"/>
  <c r="B8" i="1" s="1"/>
  <c r="A9" i="1"/>
  <c r="B9" i="1" s="1"/>
  <c r="A10" i="1"/>
  <c r="A11" i="1"/>
  <c r="A12" i="1"/>
  <c r="B12" i="1" s="1"/>
  <c r="A13" i="1"/>
  <c r="A14" i="1"/>
  <c r="A15" i="1"/>
  <c r="B15" i="1" s="1"/>
  <c r="A16" i="1"/>
  <c r="B16" i="1" s="1"/>
  <c r="A17" i="1"/>
  <c r="A18" i="1"/>
  <c r="A19" i="1"/>
  <c r="A20" i="1"/>
  <c r="B20" i="1" s="1"/>
  <c r="A21" i="1"/>
  <c r="B21" i="1" s="1"/>
  <c r="A22" i="1"/>
  <c r="A23" i="1"/>
  <c r="B23" i="1" s="1"/>
  <c r="A24" i="1"/>
  <c r="B24" i="1" s="1"/>
  <c r="A25" i="1"/>
  <c r="A26" i="1"/>
  <c r="A27" i="1"/>
  <c r="A28" i="1"/>
  <c r="B28" i="1" s="1"/>
  <c r="A29" i="1"/>
  <c r="B29" i="1" s="1"/>
  <c r="A30" i="1"/>
  <c r="A31" i="1"/>
  <c r="B31" i="1" s="1"/>
  <c r="A32" i="1"/>
  <c r="B32" i="1" s="1"/>
  <c r="A33" i="1"/>
  <c r="A34" i="1"/>
  <c r="B34" i="1" s="1"/>
  <c r="A35" i="1"/>
  <c r="B35" i="1" s="1"/>
  <c r="A36" i="1"/>
  <c r="A37" i="1"/>
  <c r="A38" i="1"/>
  <c r="A39" i="1"/>
  <c r="B39" i="1" s="1"/>
  <c r="A40" i="1"/>
  <c r="B40" i="1" s="1"/>
  <c r="A41" i="1"/>
  <c r="B41" i="1" s="1"/>
  <c r="A42" i="1"/>
  <c r="A43" i="1"/>
  <c r="A44" i="1"/>
  <c r="B44" i="1" s="1"/>
  <c r="A45" i="1"/>
  <c r="B45" i="1" s="1"/>
  <c r="A46" i="1"/>
  <c r="B46" i="1"/>
  <c r="A47" i="1"/>
  <c r="B47" i="1" s="1"/>
  <c r="A48" i="1"/>
  <c r="A49" i="1"/>
  <c r="B49" i="1" s="1"/>
  <c r="A50" i="1"/>
  <c r="B50" i="1" s="1"/>
  <c r="A51" i="1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N1" i="1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C3" i="13"/>
  <c r="D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3" i="13"/>
  <c r="A10" i="6"/>
  <c r="A10" i="13" s="1"/>
  <c r="A11" i="6"/>
  <c r="A11" i="13" s="1"/>
  <c r="A12" i="6"/>
  <c r="A12" i="13" s="1"/>
  <c r="A13" i="6"/>
  <c r="A13" i="13" s="1"/>
  <c r="A14" i="6"/>
  <c r="A14" i="13" s="1"/>
  <c r="A15" i="6"/>
  <c r="A15" i="13" s="1"/>
  <c r="A16" i="6"/>
  <c r="A16" i="13" s="1"/>
  <c r="A17" i="6"/>
  <c r="A17" i="13" s="1"/>
  <c r="A18" i="6"/>
  <c r="A18" i="13" s="1"/>
  <c r="A19" i="6"/>
  <c r="A19" i="13" s="1"/>
  <c r="A20" i="6"/>
  <c r="A20" i="13" s="1"/>
  <c r="A21" i="6"/>
  <c r="A21" i="13" s="1"/>
  <c r="A22" i="6"/>
  <c r="A22" i="13" s="1"/>
  <c r="A23" i="6"/>
  <c r="A23" i="13" s="1"/>
  <c r="A24" i="6"/>
  <c r="A24" i="13" s="1"/>
  <c r="A25" i="6"/>
  <c r="A25" i="13" s="1"/>
  <c r="A26" i="6"/>
  <c r="A26" i="13" s="1"/>
  <c r="A27" i="6"/>
  <c r="A27" i="13" s="1"/>
  <c r="A28" i="6"/>
  <c r="A28" i="13" s="1"/>
  <c r="A29" i="6"/>
  <c r="A29" i="13" s="1"/>
  <c r="A30" i="6"/>
  <c r="A30" i="13" s="1"/>
  <c r="A31" i="6"/>
  <c r="A31" i="13" s="1"/>
  <c r="A32" i="6"/>
  <c r="A32" i="13" s="1"/>
  <c r="A33" i="6"/>
  <c r="A33" i="13" s="1"/>
  <c r="A34" i="6"/>
  <c r="A34" i="13" s="1"/>
  <c r="A35" i="6"/>
  <c r="A35" i="13" s="1"/>
  <c r="A36" i="6"/>
  <c r="A36" i="13" s="1"/>
  <c r="A37" i="6"/>
  <c r="A37" i="13" s="1"/>
  <c r="A38" i="6"/>
  <c r="A38" i="13" s="1"/>
  <c r="A39" i="6"/>
  <c r="A39" i="13" s="1"/>
  <c r="A40" i="6"/>
  <c r="A40" i="13" s="1"/>
  <c r="A41" i="6"/>
  <c r="A41" i="13" s="1"/>
  <c r="A42" i="6"/>
  <c r="A42" i="13" s="1"/>
  <c r="A43" i="6"/>
  <c r="A43" i="13" s="1"/>
  <c r="A44" i="6"/>
  <c r="A44" i="13" s="1"/>
  <c r="A45" i="6"/>
  <c r="A45" i="13" s="1"/>
  <c r="A46" i="6"/>
  <c r="A46" i="13" s="1"/>
  <c r="A47" i="6"/>
  <c r="A47" i="13" s="1"/>
  <c r="A48" i="6"/>
  <c r="A48" i="13" s="1"/>
  <c r="A49" i="6"/>
  <c r="A49" i="13" s="1"/>
  <c r="A50" i="6"/>
  <c r="A50" i="13" s="1"/>
  <c r="A51" i="6"/>
  <c r="A51" i="13" s="1"/>
  <c r="A52" i="6"/>
  <c r="A52" i="13" s="1"/>
  <c r="A53" i="6"/>
  <c r="A53" i="13" s="1"/>
  <c r="A54" i="6"/>
  <c r="A54" i="13" s="1"/>
  <c r="A55" i="6"/>
  <c r="A55" i="13" s="1"/>
  <c r="A7" i="6"/>
  <c r="A7" i="13" s="1"/>
  <c r="A8" i="6"/>
  <c r="A8" i="13" s="1"/>
  <c r="A9" i="6"/>
  <c r="A9" i="13" s="1"/>
  <c r="A6" i="6"/>
  <c r="A6" i="13" s="1"/>
  <c r="A3" i="6"/>
  <c r="A3" i="13" s="1"/>
  <c r="A4" i="6"/>
  <c r="A4" i="13" s="1"/>
  <c r="A5" i="6"/>
  <c r="A5" i="13" s="1"/>
  <c r="A37" i="5"/>
  <c r="C37" i="5" s="1"/>
  <c r="A38" i="5"/>
  <c r="B38" i="5"/>
  <c r="A39" i="5"/>
  <c r="B39" i="5" s="1"/>
  <c r="A40" i="5"/>
  <c r="B40" i="5"/>
  <c r="A36" i="5"/>
  <c r="C36" i="5" s="1"/>
  <c r="A35" i="5"/>
  <c r="C35" i="5" s="1"/>
  <c r="A41" i="5"/>
  <c r="C41" i="5"/>
  <c r="A31" i="5"/>
  <c r="C31" i="5" s="1"/>
  <c r="A32" i="5"/>
  <c r="C32" i="5" s="1"/>
  <c r="A33" i="5"/>
  <c r="B33" i="5" s="1"/>
  <c r="A34" i="5"/>
  <c r="B34" i="5" s="1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3" i="5"/>
  <c r="A3" i="5"/>
  <c r="C3" i="5" s="1"/>
  <c r="A4" i="5"/>
  <c r="C4" i="5" s="1"/>
  <c r="A5" i="5"/>
  <c r="B5" i="5" s="1"/>
  <c r="A6" i="5"/>
  <c r="B6" i="5" s="1"/>
  <c r="A7" i="5"/>
  <c r="B7" i="5" s="1"/>
  <c r="A8" i="5"/>
  <c r="C8" i="5" s="1"/>
  <c r="A9" i="5"/>
  <c r="C9" i="5" s="1"/>
  <c r="A10" i="5"/>
  <c r="C10" i="5" s="1"/>
  <c r="A11" i="5"/>
  <c r="C11" i="5" s="1"/>
  <c r="A12" i="5"/>
  <c r="B12" i="5" s="1"/>
  <c r="A13" i="5"/>
  <c r="A14" i="5"/>
  <c r="C14" i="5" s="1"/>
  <c r="A15" i="5"/>
  <c r="A16" i="5"/>
  <c r="B16" i="5" s="1"/>
  <c r="A17" i="5"/>
  <c r="B17" i="5" s="1"/>
  <c r="A18" i="5"/>
  <c r="B18" i="5" s="1"/>
  <c r="A19" i="5"/>
  <c r="B19" i="5" s="1"/>
  <c r="A20" i="5"/>
  <c r="B20" i="5" s="1"/>
  <c r="C20" i="5"/>
  <c r="A21" i="5"/>
  <c r="A22" i="5"/>
  <c r="C22" i="5" s="1"/>
  <c r="A23" i="5"/>
  <c r="B23" i="5" s="1"/>
  <c r="A24" i="5"/>
  <c r="C24" i="5" s="1"/>
  <c r="A25" i="5"/>
  <c r="C25" i="5" s="1"/>
  <c r="A26" i="5"/>
  <c r="B26" i="5" s="1"/>
  <c r="A27" i="5"/>
  <c r="B27" i="5" s="1"/>
  <c r="A28" i="5"/>
  <c r="B28" i="5" s="1"/>
  <c r="A29" i="5"/>
  <c r="C29" i="5" s="1"/>
  <c r="A30" i="5"/>
  <c r="C30" i="5" s="1"/>
  <c r="C40" i="5"/>
  <c r="B38" i="1"/>
  <c r="B30" i="1"/>
  <c r="B26" i="1"/>
  <c r="B22" i="1"/>
  <c r="B18" i="1"/>
  <c r="B14" i="1"/>
  <c r="B10" i="1"/>
  <c r="B6" i="1"/>
  <c r="C19" i="5"/>
  <c r="C5" i="5"/>
  <c r="B41" i="5"/>
  <c r="C38" i="5"/>
  <c r="B11" i="5"/>
  <c r="W1" i="6" l="1"/>
  <c r="B25" i="5"/>
  <c r="B8" i="5"/>
  <c r="B32" i="5"/>
  <c r="B14" i="5"/>
  <c r="B42" i="1"/>
  <c r="B3" i="5"/>
  <c r="C7" i="5"/>
  <c r="B13" i="1"/>
  <c r="C6" i="5"/>
  <c r="C12" i="5"/>
  <c r="C16" i="5"/>
  <c r="B29" i="5"/>
  <c r="B10" i="5"/>
  <c r="B30" i="5"/>
  <c r="B24" i="5"/>
  <c r="C39" i="5"/>
  <c r="B35" i="5"/>
  <c r="B22" i="5"/>
  <c r="C28" i="5"/>
  <c r="B4" i="5"/>
  <c r="B36" i="5"/>
  <c r="B37" i="5"/>
  <c r="B15" i="5"/>
  <c r="C15" i="5"/>
  <c r="B31" i="5"/>
  <c r="B43" i="1"/>
  <c r="B33" i="1"/>
  <c r="B11" i="1"/>
  <c r="C17" i="5"/>
  <c r="C34" i="5"/>
  <c r="B48" i="1"/>
  <c r="B36" i="1"/>
  <c r="B51" i="1"/>
  <c r="B19" i="1"/>
  <c r="B9" i="5"/>
  <c r="C33" i="5"/>
  <c r="C26" i="5"/>
  <c r="C21" i="5"/>
  <c r="B21" i="5"/>
  <c r="C18" i="5"/>
  <c r="B13" i="5"/>
  <c r="C13" i="5"/>
  <c r="B37" i="1"/>
  <c r="B27" i="1"/>
  <c r="B17" i="1"/>
  <c r="C23" i="5"/>
  <c r="B25" i="1"/>
  <c r="B3" i="1"/>
  <c r="C27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D999CAB-951B-4A0C-AC08-DEBADAC7A442}" keepAlive="1" name="Query - Article" description="Connection to the 'Article' query in the workbook." type="5" refreshedVersion="0" background="1" saveData="1">
    <dbPr connection="Provider=Microsoft.Mashup.OleDb.1;Data Source=$Workbook$;Location=Article;Extended Properties=&quot;&quot;" command="SELECT * FROM [Article]"/>
  </connection>
  <connection id="2" xr16:uid="{00000000-0015-0000-FFFF-FFFF00000000}" keepAlive="1" name="Query - Data" description="Connection to the 'Data' query in the workbook." type="5" refreshedVersion="0" background="1" saveData="1">
    <dbPr connection="Provider=Microsoft.Mashup.OleDb.1;Data Source=$Workbook$;Location=Data;Extended Properties=&quot;&quot;" command="SELECT * FROM [Data]"/>
  </connection>
  <connection id="3" xr16:uid="{00000000-0015-0000-FFFF-FFFF01000000}" keepAlive="1" name="Query - Experts" description="Connection to the 'Experts' query in the workbook." type="5" refreshedVersion="8" background="1" saveData="1">
    <dbPr connection="Provider=Microsoft.Mashup.OleDb.1;Data Source=$Workbook$;Location=Experts;Extended Properties=&quot;&quot;" command="SELECT * FROM [Experts]"/>
  </connection>
  <connection id="4" xr16:uid="{4CDA0E95-76E3-417E-A2ED-B36CF0951183}" keepAlive="1" name="Query - Oral-Point" description="Connection to the 'Oral-Point' query in the workbook." type="5" refreshedVersion="8" background="1" saveData="1">
    <dbPr connection="Provider=Microsoft.Mashup.OleDb.1;Data Source=$Workbook$;Location=Oral-Point;Extended Properties=&quot;&quot;" command="SELECT * FROM [Oral-Point]"/>
  </connection>
  <connection id="5" xr16:uid="{976A83B0-C56C-4CDB-8C9B-C5315BB1785A}" keepAlive="1" name="Query - Poster-Point" description="Connection to the 'Poster-Point' query in the workbook." type="5" refreshedVersion="8" background="1" saveData="1">
    <dbPr connection="Provider=Microsoft.Mashup.OleDb.1;Data Source=$Workbook$;Location=Poster-Point;Extended Properties=&quot;&quot;" command="SELECT * FROM [Poster-Point]"/>
  </connection>
</connections>
</file>

<file path=xl/sharedStrings.xml><?xml version="1.0" encoding="utf-8"?>
<sst xmlns="http://schemas.openxmlformats.org/spreadsheetml/2006/main" count="1017" uniqueCount="500">
  <si>
    <t>สถานะของท่าน</t>
  </si>
  <si>
    <t>คณะที่ท่านสังกัด</t>
  </si>
  <si>
    <t>สถาบัน/มหาวิทยาลัยที่ท่านสังกัด</t>
  </si>
  <si>
    <t>ตำแหน่งทางวิชาการ</t>
  </si>
  <si>
    <t>ชื่อ-สกุล</t>
  </si>
  <si>
    <t>หน้าที่ที่ท่านประสงค์เข้าร่วมทำงาน</t>
  </si>
  <si>
    <t>ความเชี่ยวชาญของท่าน</t>
  </si>
  <si>
    <t>เบอร์โทรติดต่อ</t>
  </si>
  <si>
    <t>e-mail</t>
  </si>
  <si>
    <t>ท่านสะดวกในการทำงานผ่านระบบคอมพิวเตอร์หรือไม่?</t>
  </si>
  <si>
    <t>นักวิชาการของ ม.สวนดุสิต</t>
  </si>
  <si>
    <t>คณะวิทยาการจัดการ</t>
  </si>
  <si>
    <t>รศ. ดร.</t>
  </si>
  <si>
    <t>จิรัฐ ชวนชม</t>
  </si>
  <si>
    <t>ประเมินบทความ/กรรมการประจำห้องนำเสนอ</t>
  </si>
  <si>
    <t>การท่องเที่ยว;การบริหารธุรกิจ;จิตวิทยา</t>
  </si>
  <si>
    <t>0-809596886</t>
  </si>
  <si>
    <t>chiruch_chu@dusit.ac.th</t>
  </si>
  <si>
    <t>สะดวก</t>
  </si>
  <si>
    <t>ผศ. ดร.</t>
  </si>
  <si>
    <t>ภคพร กระจาดทอง</t>
  </si>
  <si>
    <t>การบริหารธุรกิจ;นิติศาสตร์;การท่องเที่ยว</t>
  </si>
  <si>
    <t>0-896912629</t>
  </si>
  <si>
    <t>k_pakaporn@hotmail.com</t>
  </si>
  <si>
    <t>คณะมนุษยศาสตร์และสังคมศาสตร์</t>
  </si>
  <si>
    <t>อัมพร ศรีประเสริฐสุข</t>
  </si>
  <si>
    <t>ประเมินบทความ/กรรมการโปสเตอร์</t>
  </si>
  <si>
    <t>จิตวิทยา;ภาษาไทย;วัฒนธรรม</t>
  </si>
  <si>
    <t>0-897545579</t>
  </si>
  <si>
    <t>amphorn_sri@dusit.ac.th</t>
  </si>
  <si>
    <t>ผศ.</t>
  </si>
  <si>
    <t>สุดารัตน์ เจตน์ปัญจภัค</t>
  </si>
  <si>
    <t>ภาษาอังกฤษ;การสอนเกี่ยวกับภาษา;การท่องเที่ยว</t>
  </si>
  <si>
    <t>0-909803659</t>
  </si>
  <si>
    <t>sudarat_jat@yahoo.com</t>
  </si>
  <si>
    <t>วันเพ็ญ ควรสมาน</t>
  </si>
  <si>
    <t>การบริหารธุรกิจ;การท่องเที่ยว;วัฒนธรรม</t>
  </si>
  <si>
    <t>0-936393956</t>
  </si>
  <si>
    <t>Wanphen_3956@hotmail.com</t>
  </si>
  <si>
    <t>ชยาพล ชมชัยยา</t>
  </si>
  <si>
    <t>ประเมินบทความ</t>
  </si>
  <si>
    <t>การสอนเกี่ยวกับภาษา;ภาษาอังกฤษ;การศึกษา</t>
  </si>
  <si>
    <t>0-939959394</t>
  </si>
  <si>
    <t>c.chomchaiya@gmail.com</t>
  </si>
  <si>
    <t>ณัฐพร โอวาทนุพัฒน์</t>
  </si>
  <si>
    <t>การสอนเกี่ยวกับภาษา;ภาษาอังกฤษ;การแปล</t>
  </si>
  <si>
    <t>0-814323990</t>
  </si>
  <si>
    <t>nutthaporn@hotmail.com</t>
  </si>
  <si>
    <t>สุดสวาท จันทร์ดำ</t>
  </si>
  <si>
    <t>การสอนเกี่ยวกับภาษา;ภาษาญี่ปุ่น;การท่องเที่ยว</t>
  </si>
  <si>
    <t>0-818037553</t>
  </si>
  <si>
    <t>plechun@hotmail.com</t>
  </si>
  <si>
    <t>ปริศนา มัชฌิมา</t>
  </si>
  <si>
    <t>สารสนเทศศาสตร์;การท่องเที่ยว;วัฒนธรรม</t>
  </si>
  <si>
    <t>0-815884509</t>
  </si>
  <si>
    <t>prisanut@hotmail.com</t>
  </si>
  <si>
    <t>สายสุดา ปั้นตระกูล</t>
  </si>
  <si>
    <t>สารสนเทศศาสตร์;วัฒนธรรม;จิตวิทยา</t>
  </si>
  <si>
    <t>0-889542932</t>
  </si>
  <si>
    <t>saisuda_pan@dusit.ac.th</t>
  </si>
  <si>
    <t>โรงเรียนการท่องเที่ยวและการบริการ</t>
  </si>
  <si>
    <t>จิรานุช  โสภา</t>
  </si>
  <si>
    <t>การท่องเที่ยว;วัฒนธรรม;ประวัติศาสตร์</t>
  </si>
  <si>
    <t>0-818543749</t>
  </si>
  <si>
    <t>firstsopha1@gmail.com</t>
  </si>
  <si>
    <t>ภุชงค์ เมนะสินธุ์</t>
  </si>
  <si>
    <t>การบริหารธุรกิจ;การท่องเที่ยว;รัฐประศาสนศาสตร์</t>
  </si>
  <si>
    <t>0-814460605</t>
  </si>
  <si>
    <t>puchong_man@dusit.ac.th</t>
  </si>
  <si>
    <t>บุญญลักษม์ ตำนานจิตร</t>
  </si>
  <si>
    <t>สารสนเทศศาสตร์;การสอนเกี่ยวกับภาษา;การศึกษา</t>
  </si>
  <si>
    <t>0-818662900</t>
  </si>
  <si>
    <t>boonyalaks@gmail.com</t>
  </si>
  <si>
    <t>นงลักษณ์ โพธิ์ไพจิตร</t>
  </si>
  <si>
    <t>การท่องเที่ยว;การบริหารธุรกิจ;การจัดการ</t>
  </si>
  <si>
    <t>0-899273522</t>
  </si>
  <si>
    <t>npopichit@gmail.com</t>
  </si>
  <si>
    <t>นฤมล โสภารัตนกุล</t>
  </si>
  <si>
    <t>การท่องเที่ยว;การบริหารธุรกิจ;รัฐประศาสนศาสตร์</t>
  </si>
  <si>
    <t>0-897742661</t>
  </si>
  <si>
    <t>a.naruemol@gmail.com</t>
  </si>
  <si>
    <t>เอกชัย  พุมดวง</t>
  </si>
  <si>
    <t>วัฒนธรรม;การท่องเที่ยว;ภูมิศาสตร์</t>
  </si>
  <si>
    <t>0-869005208</t>
  </si>
  <si>
    <t>eka_phumduang@yahoo.com</t>
  </si>
  <si>
    <t>ยุสนีย์ โสมทัศน์</t>
  </si>
  <si>
    <t>ภูมิศาสตร์;วัฒนธรรม;การท่องเที่ยว</t>
  </si>
  <si>
    <t>0-890542507​</t>
  </si>
  <si>
    <t>yussanee_s@yahoo.com</t>
  </si>
  <si>
    <t>บรรพต พิจิตรกำเนิด</t>
  </si>
  <si>
    <t>สารสนเทศศาสตร์;เทคโนโลยี;วัฒนธรรม</t>
  </si>
  <si>
    <t>0-959423566</t>
  </si>
  <si>
    <t>bunpod_pij@dusit.ac.th</t>
  </si>
  <si>
    <t>Row Labels</t>
  </si>
  <si>
    <t>Grand Total</t>
  </si>
  <si>
    <t>ถิรพร นาคะเสถียร</t>
  </si>
  <si>
    <t>การท่องเที่ยว;วัฒนธรรม;การบริหารธุรกิจ</t>
  </si>
  <si>
    <t>0-863798291</t>
  </si>
  <si>
    <t>โรงเรียนการเรือน</t>
  </si>
  <si>
    <t>จารุณี วิเทศ</t>
  </si>
  <si>
    <t>คหกรรมศาสตร์ ;วัฒนธรรม;การสอนเกี่ยวกับภาษา</t>
  </si>
  <si>
    <t>0-863396186</t>
  </si>
  <si>
    <t>jarunee_wit@dusit.ac.th</t>
  </si>
  <si>
    <t>ยศพร พลายโถ</t>
  </si>
  <si>
    <t>อาหาร;การท่องเที่ยว;วัฒนธรรม</t>
  </si>
  <si>
    <t>0-946153659</t>
  </si>
  <si>
    <t>yossaphorn@hotmail.com</t>
  </si>
  <si>
    <t>ฉัตรชนก  บุญไชย</t>
  </si>
  <si>
    <t>0-835556651</t>
  </si>
  <si>
    <t>chutchanok_boo@dusit.ac.th</t>
  </si>
  <si>
    <t>พรยุพรรณ พรสุขสวัสดิ์</t>
  </si>
  <si>
    <t>วัฒนธรรม;ภาษาไทย;การสอนเกี่ยวกับภาษา</t>
  </si>
  <si>
    <t>0-989294956</t>
  </si>
  <si>
    <t>Pornyupun.por@gmail.com</t>
  </si>
  <si>
    <t>โสรัจจ์ วิสุทธิแพทย์</t>
  </si>
  <si>
    <t>วัฒนธรรม;อาหารและโภชนาการ;การท่องเที่ยว</t>
  </si>
  <si>
    <t>0-891688948</t>
  </si>
  <si>
    <t>katai2323@gmail.com</t>
  </si>
  <si>
    <t>รุ่งนภา เลิศพัชรพงศ์</t>
  </si>
  <si>
    <t>0-974695164</t>
  </si>
  <si>
    <t>rungnapa_lea@dusit.ac.th</t>
  </si>
  <si>
    <t>พิมพ์รวี ทหารแกล้ว</t>
  </si>
  <si>
    <t>0-628749324</t>
  </si>
  <si>
    <t>pimrawee.tah@gmail.com</t>
  </si>
  <si>
    <t>วรรณพรรธน์ ริมผดี</t>
  </si>
  <si>
    <t>0-905696142</t>
  </si>
  <si>
    <t>wannapat_rim@dusit.ac.th</t>
  </si>
  <si>
    <t>การท่องเที่ยว</t>
  </si>
  <si>
    <t>การจัดการ</t>
  </si>
  <si>
    <t>การท่องเที่ยว;จิตวิทยา;การโรงแรม;อุตสาหกรรมบริการ;จิตวิทยาการบริการ</t>
  </si>
  <si>
    <t>การท่องเที่ยว;จิตวิทยา;การตลาดบริการ;จิตวิทยาบริการ;อุตสาหกรรมท่องเที่ยว;ธุรกิจโรงแรม</t>
  </si>
  <si>
    <t xml:space="preserve">ภาษาไทย;วัฒนธรรม;อาหารและโภชนาการ </t>
  </si>
  <si>
    <t>นักวิชาการภายนอก</t>
  </si>
  <si>
    <t>กล้าหาญ  ณ น่าน</t>
  </si>
  <si>
    <t>การบริหารธุรกิจ;จิตวิทยา;รัฐศาสตร์</t>
  </si>
  <si>
    <t>0-899226200</t>
  </si>
  <si>
    <t>khahan_n@rmutt.ac.th</t>
  </si>
  <si>
    <t>ผู้ทรงฯ</t>
  </si>
  <si>
    <t>ความเชี่ยวชาญ</t>
  </si>
  <si>
    <t>สถานะ</t>
  </si>
  <si>
    <t>รวม</t>
  </si>
  <si>
    <t>จำนวนบทความที่แล้วเสร็จ</t>
  </si>
  <si>
    <t>1</t>
  </si>
  <si>
    <t>2</t>
  </si>
  <si>
    <t>3</t>
  </si>
  <si>
    <t>4</t>
  </si>
  <si>
    <t>5</t>
  </si>
  <si>
    <t>6</t>
  </si>
  <si>
    <t>12</t>
  </si>
  <si>
    <t>23</t>
  </si>
  <si>
    <t>34</t>
  </si>
  <si>
    <t>45</t>
  </si>
  <si>
    <t>56</t>
  </si>
  <si>
    <t>67</t>
  </si>
  <si>
    <t>จำนวนบทความที่มอบหมาย+D1D1:J31</t>
  </si>
  <si>
    <t>ติดตาม</t>
  </si>
  <si>
    <t>ลำดับ</t>
  </si>
  <si>
    <t>รหัส</t>
  </si>
  <si>
    <t>ชื่อบทความ</t>
  </si>
  <si>
    <t>ชื่อผู้รับผิดชอบ</t>
  </si>
  <si>
    <t>ผู้แต่ง1</t>
  </si>
  <si>
    <t>ผู้แต่ง2</t>
  </si>
  <si>
    <t>ผู้แต่ง3</t>
  </si>
  <si>
    <t>ผู้แต่ง4</t>
  </si>
  <si>
    <t>ผู้แต่ง5</t>
  </si>
  <si>
    <t>เบอร์โทร</t>
  </si>
  <si>
    <t>อีเมล</t>
  </si>
  <si>
    <t>สถาบัน</t>
  </si>
  <si>
    <t>Subject</t>
  </si>
  <si>
    <t>แก้ไข</t>
  </si>
  <si>
    <t>สถานะการดำเนินงาน</t>
  </si>
  <si>
    <t>กรรมการ1</t>
  </si>
  <si>
    <t>กรรมการ2</t>
  </si>
  <si>
    <t>กรรมการ3</t>
  </si>
  <si>
    <t>ประเมิน1</t>
  </si>
  <si>
    <t>ประเมิน2</t>
  </si>
  <si>
    <t>ประเมิน3</t>
  </si>
  <si>
    <t>มหาวิทยาลัยราชภัฏสุรินทร์</t>
  </si>
  <si>
    <t>อุบลวรรณ สุวรรณภูสิทธิ์</t>
  </si>
  <si>
    <t>การบริหารธุรกิจ;การท่องเที่ยว;สังคมศาสตร์</t>
  </si>
  <si>
    <t>0-892040296</t>
  </si>
  <si>
    <t>s_ubonwan@srru.ac.th</t>
  </si>
  <si>
    <t>มหาวิทยาลัยเทคโนโลยีราชมงคลอีสาน วิทยาเขตขอนแก่น</t>
  </si>
  <si>
    <t>ปวีณา สปิลเลอร์</t>
  </si>
  <si>
    <t>0-636636884</t>
  </si>
  <si>
    <t>pawina.sp@rmuti.ac.th</t>
  </si>
  <si>
    <t>มหาวิทยาลัยราชภัฏเพชรบูรณ์</t>
  </si>
  <si>
    <t>อำพล ชะโยมชัย</t>
  </si>
  <si>
    <t>การบริหารธุรกิจ;การท่องเที่ยว;ผู้ประกอบการ</t>
  </si>
  <si>
    <t>0-623100609</t>
  </si>
  <si>
    <t>ampol.cha@pcru.ac.th</t>
  </si>
  <si>
    <t>มหาวิทยาลัยราชภัฏสุราษฎร์ธานี</t>
  </si>
  <si>
    <t>เบญญา จริยวิจิตร</t>
  </si>
  <si>
    <t>การท่องเที่ยว;การบริหารธุรกิจ;วัฒนธรรม</t>
  </si>
  <si>
    <t>0-869477711</t>
  </si>
  <si>
    <t>benya.jar@sru.ac.th</t>
  </si>
  <si>
    <t xml:space="preserve">คณะบริหารธุรกิจ </t>
  </si>
  <si>
    <t>มหาวิทยาลัยเทคโนโลยีราชมงคลธัญบุรี</t>
  </si>
  <si>
    <t xml:space="preserve">คณะบริหารธุรกิจและเทคโนโลยีสารสนเทศ </t>
  </si>
  <si>
    <t>วิทยาลัยนานาชาติการท่องเที่ยว</t>
  </si>
  <si>
    <t>วรกมล วงษ์สถาปนาเลิศ</t>
  </si>
  <si>
    <t>วัฒนธรรม;ภาษาไทย;ภาษาและวรรณคดีตะวันออก</t>
  </si>
  <si>
    <t>0-615469942</t>
  </si>
  <si>
    <t>nookcu29@gmail.com</t>
  </si>
  <si>
    <t>Count</t>
  </si>
  <si>
    <t>มหาวิทยาลัยเชียงใหม่</t>
  </si>
  <si>
    <t>สิริมา เชียงเชาว์ไว</t>
  </si>
  <si>
    <t xml:space="preserve">ภาษาไทย;การสอนเกี่ยวกับภาษา;การสื่อสาร </t>
  </si>
  <si>
    <t>0-830188632</t>
  </si>
  <si>
    <t>คณะมนุษยศาสตร์</t>
  </si>
  <si>
    <t>บัณฑิตวิทยาลัย</t>
  </si>
  <si>
    <t>อุทัย สติมั่น</t>
  </si>
  <si>
    <t>จิตวิทยา;การบริหารธุรกิจ;ปรัชญา ศาสนา</t>
  </si>
  <si>
    <t>0-939656519</t>
  </si>
  <si>
    <t>Uthaisati@gmail.com</t>
  </si>
  <si>
    <t>บุษลิน ขวดทอง</t>
  </si>
  <si>
    <t>การท่องเที่ยว;การบริหารธุรกิจ;โรงแรม</t>
  </si>
  <si>
    <t>0-866858468</t>
  </si>
  <si>
    <t>bussalin_khu@nstru.ac.th</t>
  </si>
  <si>
    <t>มหาวิทยาลัยราชภัฏนครศรีธรรมราช</t>
  </si>
  <si>
    <t>มหาวิทยาลัยมหาจุฬาลงกรณราชวิทยาลัย</t>
  </si>
  <si>
    <t>กลุ่ม</t>
  </si>
  <si>
    <t>มหาวิทยาลัยเกษตรศาสตร์ วิทยาเขตศรีราชา</t>
  </si>
  <si>
    <t>ถิตรัตน์ พิมพาภรณ์</t>
  </si>
  <si>
    <t>0-866448473</t>
  </si>
  <si>
    <t>thittarat.p@ku.th</t>
  </si>
  <si>
    <t>รวม2</t>
  </si>
  <si>
    <t>คณะศิลปศาสตร์</t>
  </si>
  <si>
    <t>ยุวดี จิตต์โกศล</t>
  </si>
  <si>
    <t>การท่องเที่ยว;สารสนเทศศาสตร์;วัฒนธรรม</t>
  </si>
  <si>
    <t>0-966595636</t>
  </si>
  <si>
    <t>yuvadee.j@ubu.ac.th</t>
  </si>
  <si>
    <t>มหาวิทยาลัยอุบลราชธานี</t>
  </si>
  <si>
    <t>ห้องนำเสนอ</t>
  </si>
  <si>
    <t>ศิรวัตร ไทยแท้</t>
  </si>
  <si>
    <t>ภาษาอังกฤษ;ภาษาศาสตร์;การสอนเกี่ยวกับภาษา</t>
  </si>
  <si>
    <t>0-894518900</t>
  </si>
  <si>
    <t>sirawat.th@ku.th</t>
  </si>
  <si>
    <t>วิทยาลัยนวัตกรรมและการจัดการ</t>
  </si>
  <si>
    <t>มหาวิทยาลัยราชภัฏสงขลา</t>
  </si>
  <si>
    <t>มรกต ดิษฐาอภิชัย</t>
  </si>
  <si>
    <t>0-652935456</t>
  </si>
  <si>
    <t>มหาวิทยาลัยรามคำแหง</t>
  </si>
  <si>
    <t>กนกวรรณ  ทองตำลึง</t>
  </si>
  <si>
    <t>คหกรรมศาสตร์ทั่วไป การสอนคหกรรมศาสตร์ อาหาร  พัฒนาการมนุษย์และครอบครัว พัฒนาชุมชน พัฒนาทรัพยากรมนุษย์;วัฒนธรรม;สารสนเทศศาสตร์</t>
  </si>
  <si>
    <t>0-869841984</t>
  </si>
  <si>
    <t>มหาวิทยาลัยการกีฬาแห่งชาติ วิทยาเขตชลบุรี</t>
  </si>
  <si>
    <t>ปทัญทิญา สิงห์คราม</t>
  </si>
  <si>
    <t>0-829826653</t>
  </si>
  <si>
    <t>krooaoy@hotmail.com</t>
  </si>
  <si>
    <t>คณะศึกษาศาสตร์</t>
  </si>
  <si>
    <t>พนารัตน์ ศรีแสง</t>
  </si>
  <si>
    <t xml:space="preserve">การท่องเที่ยว;การบริหารธุรกิจ;ธุรกิจการบิน </t>
  </si>
  <si>
    <t>0-804486343</t>
  </si>
  <si>
    <t>panarat_sri@dusit.ac.th</t>
  </si>
  <si>
    <t>Code</t>
  </si>
  <si>
    <t>Valid1</t>
  </si>
  <si>
    <t>Valid2</t>
  </si>
  <si>
    <t>คณะการจัดการธุรกิจอาหาร</t>
  </si>
  <si>
    <t>สถาบันการจัดการปัญญาภิวัฒน์</t>
  </si>
  <si>
    <t>เปรมฤทัย แย้มบรรจง</t>
  </si>
  <si>
    <t>คหกรรมศาสตร์, การจัดการธุรกิจอาหาร;การบริหารธุรกิจ;การท่องเที่ยว</t>
  </si>
  <si>
    <t>0-959588395</t>
  </si>
  <si>
    <t>Premmi2009@gmail.com</t>
  </si>
  <si>
    <t>Type</t>
  </si>
  <si>
    <t>ข้าราชการบำนาญมหาวิทยาลัยสวนดุสิต</t>
  </si>
  <si>
    <t>วนิดา อัญชลีวิทยกุล</t>
  </si>
  <si>
    <t>การสอนเกี่ยวกับภาษา;ภาษาอังกฤษ;การพัฒนาข้อสอบภาษาอังกฤษ</t>
  </si>
  <si>
    <t>0-0818687513</t>
  </si>
  <si>
    <t>wanidaanchalee@gmail.com</t>
  </si>
  <si>
    <t>พรดารา เขตต์ทองคำ</t>
  </si>
  <si>
    <t>คหกรรมศาสตร์ อาหารและโภชนาการ;วัฒนธรรม;การท่องเที่ยว</t>
  </si>
  <si>
    <t>0-988294257</t>
  </si>
  <si>
    <t>porndara.kk@gmail.com</t>
  </si>
  <si>
    <t>มหาวิทยาลัยรามคำแหง (ภาควิชาคหกรรมศาสตร์ )</t>
  </si>
  <si>
    <t>ดร.</t>
  </si>
  <si>
    <t>ธนัชพร นามวัฒน์</t>
  </si>
  <si>
    <t>การสอนเกี่ยวกับภาษา;ภาษาจีน;ภาษาและวรรณคดีตะวันออก</t>
  </si>
  <si>
    <t>0-946199519</t>
  </si>
  <si>
    <t>tanutchaporn.n@rumail.ru.ac.th</t>
  </si>
  <si>
    <t>ข้าราชการเกษียณ</t>
  </si>
  <si>
    <t>สถาพร ถาวรอธิวาสน์</t>
  </si>
  <si>
    <t>การท่องเที่ยว;อาหาร;วัฒนธรรม</t>
  </si>
  <si>
    <t>0-876855735</t>
  </si>
  <si>
    <t>บริหารธุรกิจ</t>
  </si>
  <si>
    <t>สุรมงคล นิ่มจิตต์</t>
  </si>
  <si>
    <t>การบริหารธุรกิจ;การจัดการทรัพยากรมนุษย์, การจัดการ;รัฐประศาสนศาสตร์</t>
  </si>
  <si>
    <t>0-929194941</t>
  </si>
  <si>
    <t>suramongkol_n@mail.rmutt.ac.th</t>
  </si>
  <si>
    <t>มหาวิทยาลัยราชภัฏจันทรเกษม</t>
  </si>
  <si>
    <t>เข้าระบบ</t>
  </si>
  <si>
    <t>214APAS5</t>
  </si>
  <si>
    <t>มหาวิทยาลัยสวนดุสิต</t>
  </si>
  <si>
    <t>เอกชัย จากศรีพรหม</t>
  </si>
  <si>
    <t>Poster</t>
  </si>
  <si>
    <t>แนวทางการออกแบบที่พักเพื่อการท่องเที่ยวเชิงนิเวศจากวิทยาศาสตร์และเทคโนโลยีผ่านองค์ประกอบทางสถาปัตยกรรมและการอนุรักษ์พลังงานแบบยั่งยืน</t>
  </si>
  <si>
    <t>ไพริน เวชธัญญะกุล</t>
  </si>
  <si>
    <t>สุชาดา อภิรัตน์</t>
  </si>
  <si>
    <t>Jagshriprom@gmail.com</t>
  </si>
  <si>
    <t>ณฐิตา อินทร์ยะ</t>
  </si>
  <si>
    <t>แนวทางการประยุกต์ใช้เทคโนโลยีดิจิทัลกับการเสริมสร้างบุคลิกภาพของพนักงานโรงแรม</t>
  </si>
  <si>
    <t>1-การจัดการ/ท่องเที่ยว</t>
  </si>
  <si>
    <t>2-ทั่วไป/ภาษา/วัฒนธรรม</t>
  </si>
  <si>
    <t>3-ภาษาญี่ปุ่น</t>
  </si>
  <si>
    <t>4-ภาษาอังกฤษ</t>
  </si>
  <si>
    <t>5-สังคมศาสตร์</t>
  </si>
  <si>
    <t>6-อาหาร/วัฒนธรรม</t>
  </si>
  <si>
    <t>7-ภาษาจีน</t>
  </si>
  <si>
    <t>2-(IB) อัมพร ศรีประเสริฐสุข</t>
  </si>
  <si>
    <t>2-(IB) ปริศนา มัชฌิมา</t>
  </si>
  <si>
    <t>2-(IB) สายสุดา ปั้นตระกูล</t>
  </si>
  <si>
    <t>2-(IB) บุญญลักษม์ ตำนานจิตร</t>
  </si>
  <si>
    <t>2-(IB) บรรพต พิจิตรกำเนิด</t>
  </si>
  <si>
    <t>1-(IB) จิรัฐ ชวนชม</t>
  </si>
  <si>
    <t>1-(IB) ภคพร กระจาดทอง</t>
  </si>
  <si>
    <t>1-(IB) วันเพ็ญ ควรสมาน</t>
  </si>
  <si>
    <t>1-(IB) ภุชงค์ เมนะสินธุ์</t>
  </si>
  <si>
    <t>1-(IB) นงลักษณ์ โพธิ์ไพจิตร</t>
  </si>
  <si>
    <t>1-(IB) นฤมล โสภารัตนกุล</t>
  </si>
  <si>
    <t>1-(IB) จิรานุช  โสภา</t>
  </si>
  <si>
    <t>1-(IB) ถิรพร นาคะเสถียร</t>
  </si>
  <si>
    <t>6-(IB) จารุณี วิเทศ</t>
  </si>
  <si>
    <t>6-(IB) ฉัตรชนก  บุญไชย</t>
  </si>
  <si>
    <t>1-(IB) รุ่งนภา เลิศพัชรพงศ์</t>
  </si>
  <si>
    <t>1-(IB) พิมพ์รวี ทหารแกล้ว</t>
  </si>
  <si>
    <t>1-(IB) วรรณพรรธน์ ริมผดี</t>
  </si>
  <si>
    <t>1-(OB) อุบลวรรณ สุวรรณภูสิทธิ์</t>
  </si>
  <si>
    <t>1-(OB) ปวีณา สปิลเลอร์</t>
  </si>
  <si>
    <t>1-(OB) อำพล ชะโยมชัย</t>
  </si>
  <si>
    <t>1-(OB) เบญญา จริยวิจิตร</t>
  </si>
  <si>
    <t>2-(IB) วรกมล วงษ์สถาปนาเลิศ</t>
  </si>
  <si>
    <t>2-(OB) สิริมา เชียงเชาว์ไว</t>
  </si>
  <si>
    <t>5-(OB) อุทัย สติมั่น</t>
  </si>
  <si>
    <t>1-(OB) บุษลิน ขวดทอง</t>
  </si>
  <si>
    <t>1-(OB) ถิตรัตน์ พิมพาภรณ์</t>
  </si>
  <si>
    <t>1-(OB) ยุวดี จิตต์โกศล</t>
  </si>
  <si>
    <t>1-(OB) มรกต ดิษฐาอภิชัย</t>
  </si>
  <si>
    <t>6-(OB) กนกวรรณ  ทองตำลึง</t>
  </si>
  <si>
    <t>1-(OB) ปทัญทิญา สิงห์คราม</t>
  </si>
  <si>
    <t>1-(IB) พนารัตน์ ศรีแสง</t>
  </si>
  <si>
    <t>1-(OB) สุรมงคล นิ่มจิตต์</t>
  </si>
  <si>
    <t>(blank)</t>
  </si>
  <si>
    <t>215APAS5</t>
  </si>
  <si>
    <t>เรียนถึง</t>
  </si>
  <si>
    <t>ที่อยู่</t>
  </si>
  <si>
    <t>ผู้ช่วยศาสตราจารย์ถิตรัตน์​ พิมพา​ภรณ์</t>
  </si>
  <si>
    <t>มหาวิทยาลัยการกีฬาแห่งชาติ วิทยาเขตชลบุรี 111 หมู่ 1 ถ.บางนา-ตราดต.หนองไม้แดง อ.เมือง จ. ชลบุรี 20000</t>
  </si>
  <si>
    <t>คณบดีคณะวิทยาการจัดการ มหาวิทยาลัยเกษตรศาสตร์ วิทยาเขตศรีราชา</t>
  </si>
  <si>
    <t>คณะวิทยาการจัดการ มหาวิทยาลัยเกษตรศาสตร์ วิทยาเขตศรีราชา เลขที่ 199 ม.6 ต.ทุ่งสุขลา อ.ศรีราชา จ.ชลบุรี 20230</t>
  </si>
  <si>
    <t>คณบดีคณะวิทยาการจัดการ มหาวิทยาลัยราชภัฏสุรินทร์</t>
  </si>
  <si>
    <t>คณะวิทยาการจัดการ  มหาวิทยาลัยราชภักสุรินทร์ 186 หมู่ 1 ถ.สุรินทร์-ปราสาท ต.นอกเมือง อ.เมือง จ.สุรินทร์ 32000</t>
  </si>
  <si>
    <t>ไฟล์อิเล็กทรอนิกส์ส่งทางอีเมล</t>
  </si>
  <si>
    <t>รองอธิการบดี มหาวิทยาลัยการกีฬาแห่งชาติ ประจำวิทยาเขตชลบุรี</t>
  </si>
  <si>
    <t>คณบดีคณะศิลปศาสตร์ มหาวิทยาลัยอุบลราชธานี</t>
  </si>
  <si>
    <t>คณบดีบัณฑิตวิทยาลัย มหาวิทยาลัยมหาจุฬาลงกรณราชวิทยาลัย</t>
  </si>
  <si>
    <t>คณบดีคณะมนุษยศาสตร์ มหาวิทยาลัยเชียงใหม่</t>
  </si>
  <si>
    <t>คณบดีวิทยาลัยนานาชาติการท่องเที่ยว มหาวิทยาลัยราชภัฏสุราษฎร์ธานี</t>
  </si>
  <si>
    <t>คณบดีคณะบริหารธุรกิจและเทคโนโลยีสารสนเทศ มหาวิทยาลัยเทคโนโลยีราชมงคลอีสาน</t>
  </si>
  <si>
    <t>คณบดีคณะบริหารธุรกิจ มหาวิทยาลัยเทคโนโลยีราชมงคลธัญบุรี</t>
  </si>
  <si>
    <t>380 / 340 ศุภาลัยวิว รัชดา 32 ถนนสันนิบาตเทศบาล แขวงจันทรเกษม เขตจตุจักร กรุงเทพ 10900</t>
  </si>
  <si>
    <t>ผู้ช่วยศาสตราจารย์ ดร.วนิดา อัญชลีวิทยกุล</t>
  </si>
  <si>
    <t>ผู้ช่วยศาสตราจารย์ ดร.สถาพร ถาวรอธิวาสน์</t>
  </si>
  <si>
    <t>269/30 หมู่ 6 หมู่บ้านคุณาภัทรพาร์ค ถนนบ้านกล้วย-ไทรน้อย ตำบลพิมลราช อำเภอบางบัวทอง นนทบุรี 11110</t>
  </si>
  <si>
    <t>คณบดีคณะวิทยาการจัดการ มหาวิทยาลัยราชภัฏเพชรบูรณ์</t>
  </si>
  <si>
    <t>คณะวิทยาการจัดการ มหาวิทยาลัยราชภัฏเพชรบูรณ์ 83 หมู่ 11 ถนนสระบุรี-หล่มสัก ต.สะเดียง อ.เมือง จ.เพชรบูรณ์ 67000</t>
  </si>
  <si>
    <t>คณบดีคณะวิทยาการจัดการ</t>
  </si>
  <si>
    <t>คณบดีคณะศึกษาศาสตร์ มหาวิทยาลัยรามคำแหง</t>
  </si>
  <si>
    <t>คณบดีวิทยาลัยนวัตกรรมและการจัดการ</t>
  </si>
  <si>
    <t>morakot.skru@gmail.com; morakot.di@skru.ac.th</t>
  </si>
  <si>
    <t>dr.staporn1951@gmail.com; stap35@hotmail.com</t>
  </si>
  <si>
    <t>kanakvan.t@rumail.ru.ac.th; kanakvan.t@gmail.com</t>
  </si>
  <si>
    <t>sirima.c@cmu.ac.th; sirimama@hotmail.com</t>
  </si>
  <si>
    <t>thiraporn_nak@dusit.ac.th</t>
  </si>
  <si>
    <t>216APAS5</t>
  </si>
  <si>
    <t>ความท้าทาย และแนวทางการส่งเสริมการท่องเที่ยวเชิงจิตวิญญาณในศาสนสถานทางพุทธศาสนาเพื่อการส่งเสริมสุขภาพของนักท่องเที่ยวสูงอายุ</t>
  </si>
  <si>
    <t>เรณู ขวัญยืน</t>
  </si>
  <si>
    <t>เตชิตา ภัทรศร</t>
  </si>
  <si>
    <t>ผู้แต่ง6</t>
  </si>
  <si>
    <t>นรินทร สรวิทย์สิริกุล</t>
  </si>
  <si>
    <t>aor.klad@gmail.com</t>
  </si>
  <si>
    <t>245AORS5</t>
  </si>
  <si>
    <t>Oral</t>
  </si>
  <si>
    <t>การบูรณาการเทคโนโลยีอัจฉริยะเพื่อการท่องเที่ยวอย่างยั่งยืน: การทบทวนวรรณกรรมอย่างเป็นระบบ</t>
  </si>
  <si>
    <t>พิมพ์เนตร มากทรัพย์</t>
  </si>
  <si>
    <t>สาติยา มิ่งวงศ์</t>
  </si>
  <si>
    <t>สรร รัตนสัญญา</t>
  </si>
  <si>
    <t>pimnet_mar@dusit.ac.th</t>
  </si>
  <si>
    <t>263AORS5</t>
  </si>
  <si>
    <t>การจัดการเรียนรู้ด้วยสถานการณ์จำลองเสมือนจริง เพื่อส่งเสริมทักษะการบริการที่ยั่งยืนสำหรับนักศึกษาสาขาวิชาธุรกิจการบิน</t>
  </si>
  <si>
    <t>วสันต์ นิลมัย</t>
  </si>
  <si>
    <t>264AORS5</t>
  </si>
  <si>
    <t>การใช้เทคโนโลยีดิจิทัลเพื่อส่งเสริมการท่องเที่ยวอย่างยั่งยืน และลดผลกระทบต่อสิ่งแวดล้อม : โอกาสและความท้าทาย</t>
  </si>
  <si>
    <t>สุภวัตร เฟื่องจารุกุล</t>
  </si>
  <si>
    <t>การพัฒนาบุคลิกภาพของนักศึกษาสาขาวิชาธุรกิจการบินโดยใช้กิจกรรม การเรียนรู้และชุดแบบฝึกปฏิบัติการเพื่อพัฒนาบุคลิกภาพอย่างยั่งยืน</t>
  </si>
  <si>
    <t>265AORS5</t>
  </si>
  <si>
    <t>สรัฐ ฤทธิ์รณศักดิ์</t>
  </si>
  <si>
    <t>266APRS5</t>
  </si>
  <si>
    <t>มหาวิทยาลัยเทคโนโลยีราชมงคลอีสาน วิทยาเขตสุรินทร์</t>
  </si>
  <si>
    <t>วนารัตน์ บุญธรรม</t>
  </si>
  <si>
    <t>การศึกษาและพัฒนาผลิตภัณฑ์ตามอัตลักษณ์ท้องถิ่นจังหวัดสุรินทร์</t>
  </si>
  <si>
    <t>278AOAS5</t>
  </si>
  <si>
    <t>พรรณสอางค์ อภิโกมลกร</t>
  </si>
  <si>
    <t>บินอย่างไรให้รอด? การตัดสินใจและแก้ปัญหาเฉพาะหน้าสำหรับลูกเรือและผู้โดยสาร อย่างปลอดภัย</t>
  </si>
  <si>
    <t>การสื่อสารการตลาดแบบบูรณาการที่มีผลต่อการตัดสินใจเลือกสถานที่ท่องเที่ยวจังหวัดสุรินทร์</t>
  </si>
  <si>
    <t>281BORS5</t>
  </si>
  <si>
    <t>สุภารดี สวนโสกเชือก</t>
  </si>
  <si>
    <t>วาสนา จักร์แก้ว</t>
  </si>
  <si>
    <t>สุรพิน สุประดิษฐ์</t>
  </si>
  <si>
    <t>djwasna@hotmail.com</t>
  </si>
  <si>
    <t>ณฐาพัทธ์ พิชญปฐมสิทธิ์</t>
  </si>
  <si>
    <t>ศุภิสรา ทองจรูญ</t>
  </si>
  <si>
    <t>inkgy.t770@gmail.com</t>
  </si>
  <si>
    <t>อารยา อึงไพบูลย์กิจ</t>
  </si>
  <si>
    <t>ธาริกา รัตนโสภา</t>
  </si>
  <si>
    <t>วิรัลพัชร มงคลอำนวย</t>
  </si>
  <si>
    <t>เสาวธาร สมานิตย์</t>
  </si>
  <si>
    <t>อภิสิทธิ์ แสงสีดา</t>
  </si>
  <si>
    <t>phansaang@hotmail.com</t>
  </si>
  <si>
    <t>โชติกา ฉิมงามเสริฐ</t>
  </si>
  <si>
    <t>รุ่งทิพย์ เกษตรสิงห์</t>
  </si>
  <si>
    <t>นภาพร วงษ์วิชิต</t>
  </si>
  <si>
    <t>ดิเรกฤทธิ์ สวัสดี</t>
  </si>
  <si>
    <t>suparadee.j@gmail.com</t>
  </si>
  <si>
    <t>298AORS5</t>
  </si>
  <si>
    <t>การรับรู้กลยุทธ์ตลาดออนไลน์ที่ส่งผลต่อการตัดสินใจซื้อเสื้อผ้าสำเร็จรูปผ่านทางติ๊กต๊อกของกลุ่มคนเจนเนอเรชั่นซีในประเทศไทย</t>
  </si>
  <si>
    <t>ชุติกร ปรุงเกียรติ</t>
  </si>
  <si>
    <t>ปิยะ แก้วบัวดี</t>
  </si>
  <si>
    <t>ทรงพล สัตย์ซื่อ</t>
  </si>
  <si>
    <t>chutikorn.pr@rmuti.ac.th</t>
  </si>
  <si>
    <t>297APAS5</t>
  </si>
  <si>
    <t>การท่องเที่ยวเชิงนิเวศด้วยแนวคิดวิสาหกิจชุมชนเศรษฐกิจฐานรากและการพัฒนาอย่างยั่งยืนตามแนวคิด SDG</t>
  </si>
  <si>
    <t>ศิริศักดิ์ ศรีวิสรณ์</t>
  </si>
  <si>
    <t>ssriwisorn@gmail.com</t>
  </si>
  <si>
    <t>296CPRS5</t>
  </si>
  <si>
    <t>ถาวรดา จันทนะสุต</t>
  </si>
  <si>
    <t>การสร้างสื่อการสอนดนตรีสากลในรูปแบบบอร์ดเกม</t>
  </si>
  <si>
    <t>กุลธิดา มหาวรศิลป์</t>
  </si>
  <si>
    <t>เมธี พิกุลทอง</t>
  </si>
  <si>
    <t>Punch310743@gmail.com</t>
  </si>
  <si>
    <t>293AOAS5</t>
  </si>
  <si>
    <t>แนวทางการจัดการสินค้าคงคลังเชิงกลยุทธ์ในธุรกิจร้านอาหารประเทศไทย</t>
  </si>
  <si>
    <t>จรัญญา บุญมา</t>
  </si>
  <si>
    <t>292AOAS5</t>
  </si>
  <si>
    <t>ภูมิปัญญาผ้าทอลาวครั่งสู่การท่องเที่ยวเชิงวัฒนธรรมอย่างยั่งยืน</t>
  </si>
  <si>
    <t>ปรียพิมพ์ กวางรัมย์</t>
  </si>
  <si>
    <t>291APRS5</t>
  </si>
  <si>
    <t>ธาริกา รัตนโสภานิช</t>
  </si>
  <si>
    <t>อรุณี นามวงศ์</t>
  </si>
  <si>
    <t>นันท์ตยา สายไทย</t>
  </si>
  <si>
    <t>อิทธิพลของการตลาดดิจิทัลที่ส่งผลต่อความได้เปรียบทางการแข่งขันด้านต้นทุนของวิสาหกิจขนาดกลางและขนาดย่อมในประเทศไทย</t>
  </si>
  <si>
    <t>tarika.tj@gmail.com</t>
  </si>
  <si>
    <t>290AOAS5</t>
  </si>
  <si>
    <t>มหาวิทยาลัยสวนดุสิต ศูนย์การศึกษาหัวหิน</t>
  </si>
  <si>
    <t>เรื่องเล่ากับอาชีพในฝันของใครหลายคน</t>
  </si>
  <si>
    <t>สรสิทธิ์ รวยเงิน</t>
  </si>
  <si>
    <t>sorrasit_rua@dusit.ac.th</t>
  </si>
  <si>
    <t>287APRS5</t>
  </si>
  <si>
    <t>พฤติกรรมการใช้บริการร้านสังฆภัณฑ์ของผู้บริโภคกลุ่ม Gen Z ในเขตอำเภอเมือง จังหวัดสุรินทร์</t>
  </si>
  <si>
    <t>เทียนทอง ใจศิริสวย</t>
  </si>
  <si>
    <t>พรทิพย์ อ่ำโพธิ์ทอง</t>
  </si>
  <si>
    <t>chotika.ch@rmuti.ac.th</t>
  </si>
  <si>
    <t>286BPRS5</t>
  </si>
  <si>
    <t>มหาวิทยาลัยมหิดล</t>
  </si>
  <si>
    <t>คงเดช เทศสมบูรณ์</t>
  </si>
  <si>
    <t>ความคาดหวัง พฤติกรรม และความพึงพอใจของผู้รับบริการหน่วยโสตทัศนศึกษา งานสื่อสารองค์กร คณะทันตแพทยศาสตร์ มหาวิทยาลัยมหิดล</t>
  </si>
  <si>
    <t>ณัฐวุฒิ บุญคล้าย</t>
  </si>
  <si>
    <t>เพียรพร กิจขยัน</t>
  </si>
  <si>
    <t>พรทิพย์ โรจน์ธรรม</t>
  </si>
  <si>
    <t>kongdet.the@mahidol.ac.th</t>
  </si>
  <si>
    <t>284CORS5</t>
  </si>
  <si>
    <t>ราชัน รักษาพล</t>
  </si>
  <si>
    <t>การออกแบบกระบวนการดูแลพนักงานใหม่ กรณีศึกษา : มหาวิทยาลัยแห่งหนึ่ง</t>
  </si>
  <si>
    <t>proy0901520044@gmail.com</t>
  </si>
  <si>
    <t>305APRS5</t>
  </si>
  <si>
    <t>เทคโนโลยีสารสนเทศที่มีอิทธิพลต่อดิจิทัลทรานส์ฟอร์เมชั่นของ SMEs ในประเทศไทย</t>
  </si>
  <si>
    <t>ดลใจ พิพัฒน์พงษ์</t>
  </si>
  <si>
    <t>araya.ue@rmuti.ac.th</t>
  </si>
  <si>
    <t>313APRS5</t>
  </si>
  <si>
    <t>ระดับการปรับเปลี่ยนดิจิทัลตามประเภทธุรกิจของ SMEs ในประเทศไทย</t>
  </si>
  <si>
    <t>330APAS5</t>
  </si>
  <si>
    <t>พิมพ์มาดา วิชาศิลป์</t>
  </si>
  <si>
    <t>การท่องเที่ยวและการบริการที่ขับเคลื่อนด้วย AI สำหรับนักท่องเที่ยวสูงวัย</t>
  </si>
  <si>
    <t>ณัฐปรียา โพธิ์พันธุ์</t>
  </si>
  <si>
    <t>pwichasin@gmail.com</t>
  </si>
  <si>
    <t>325APRS5</t>
  </si>
  <si>
    <t>สุวรรณา พิชัยยงค์วงศ์ดี</t>
  </si>
  <si>
    <t>การเพิ่มศักยภาพแหล่งท่องเที่ยวเชิงเกษตร: กรณีศึกษาการพัฒนากิจกรรม เพื่อส่งเสริมอาชีพการทำผ้ามัดย้อมด้วยสีจากกลีบดอกดาวเรือง</t>
  </si>
  <si>
    <t>นุจิรา รัศมีไพบูลย์</t>
  </si>
  <si>
    <t>ทศพร ธีรวงศ์กาญจนา</t>
  </si>
  <si>
    <t>suwanna_pic@dusit.ac.th</t>
  </si>
  <si>
    <t>323CORS5</t>
  </si>
  <si>
    <t>มหาวิทยาลัยเกษตรศาสตร์</t>
  </si>
  <si>
    <t>ศศิรดา สุภาวงศ์</t>
  </si>
  <si>
    <t>การศึกษาปัจจัยที่มีอิทธิพลต่อประสบการณ์การใช้งานระยะยาวของผู้ใช้รถยนต์ไฟฟ้า BEV ในประเทศไทย</t>
  </si>
  <si>
    <t>sasirada.s@ku.th</t>
  </si>
  <si>
    <t>362BORS5</t>
  </si>
  <si>
    <t>มหาวิทยาลัยหอการค้าไทย</t>
  </si>
  <si>
    <t>รัตนวดี นาควานิช</t>
  </si>
  <si>
    <t>rattanawadee_nak@utcc.ac.th</t>
  </si>
  <si>
    <t>การสังเคราะห์งานวิจัยปัญญาประดิษฐ์ (AI) กับห้องข่าว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</si>
</sst>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\-###\-####"/>
  </numFmts>
  <fonts count="8" x14ac:knownFonts="1">
    <font>
      <sz val="16"/>
      <color theme="1"/>
      <name val="TH Sarabun New"/>
      <family val="2"/>
      <charset val="222"/>
    </font>
    <font>
      <sz val="16"/>
      <color theme="0"/>
      <name val="TH Sarabun New"/>
      <family val="2"/>
      <charset val="222"/>
    </font>
    <font>
      <sz val="16"/>
      <color theme="3"/>
      <name val="TH Sarabun New"/>
      <family val="2"/>
      <charset val="222"/>
    </font>
    <font>
      <sz val="8"/>
      <name val="TH Sarabun New"/>
      <family val="2"/>
      <charset val="222"/>
    </font>
    <font>
      <sz val="16"/>
      <color rgb="FF000000"/>
      <name val="TH Sarabun New"/>
      <family val="2"/>
      <charset val="222"/>
    </font>
    <font>
      <b/>
      <sz val="16"/>
      <color theme="0"/>
      <name val="TH Sarabun New"/>
      <family val="2"/>
      <charset val="222"/>
    </font>
    <font>
      <b/>
      <sz val="20"/>
      <color rgb="FFFF0000"/>
      <name val="TH Sarabun New"/>
      <family val="2"/>
    </font>
    <font>
      <b/>
      <sz val="18"/>
      <color theme="1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E6F5"/>
        <bgColor rgb="FFC0E6F5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2" borderId="0" xfId="0" applyFont="1" applyFill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3" borderId="0" xfId="0" applyFont="1" applyFill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0" xfId="0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4" fillId="0" borderId="1" xfId="0" applyFont="1" applyBorder="1"/>
    <xf numFmtId="0" fontId="0" fillId="6" borderId="0" xfId="0" applyFill="1"/>
    <xf numFmtId="0" fontId="0" fillId="0" borderId="1" xfId="0" applyBorder="1"/>
    <xf numFmtId="0" fontId="5" fillId="5" borderId="4" xfId="0" applyFont="1" applyFill="1" applyBorder="1"/>
    <xf numFmtId="0" fontId="5" fillId="5" borderId="1" xfId="0" applyFont="1" applyFill="1" applyBorder="1"/>
    <xf numFmtId="0" fontId="0" fillId="4" borderId="4" xfId="0" applyFill="1" applyBorder="1"/>
    <xf numFmtId="0" fontId="0" fillId="4" borderId="1" xfId="0" applyFill="1" applyBorder="1"/>
    <xf numFmtId="0" fontId="0" fillId="0" borderId="4" xfId="0" applyBorder="1"/>
    <xf numFmtId="0" fontId="4" fillId="0" borderId="4" xfId="0" applyFont="1" applyBorder="1"/>
    <xf numFmtId="0" fontId="4" fillId="4" borderId="4" xfId="0" applyFont="1" applyFill="1" applyBorder="1"/>
    <xf numFmtId="0" fontId="4" fillId="4" borderId="1" xfId="0" applyFont="1" applyFill="1" applyBorder="1"/>
    <xf numFmtId="0" fontId="4" fillId="7" borderId="4" xfId="0" applyFont="1" applyFill="1" applyBorder="1"/>
    <xf numFmtId="0" fontId="4" fillId="7" borderId="1" xfId="0" applyFont="1" applyFill="1" applyBorder="1"/>
    <xf numFmtId="0" fontId="4" fillId="0" borderId="2" xfId="0" applyFont="1" applyBorder="1"/>
    <xf numFmtId="0" fontId="0" fillId="0" borderId="3" xfId="0" applyBorder="1"/>
    <xf numFmtId="0" fontId="4" fillId="0" borderId="3" xfId="0" applyFont="1" applyBorder="1"/>
    <xf numFmtId="0" fontId="5" fillId="5" borderId="1" xfId="0" applyFont="1" applyFill="1" applyBorder="1" applyAlignment="1">
      <alignment horizontal="center"/>
    </xf>
    <xf numFmtId="0" fontId="5" fillId="5" borderId="0" xfId="0" applyFont="1" applyFill="1"/>
    <xf numFmtId="0" fontId="4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6" borderId="0" xfId="0" applyFill="1" applyProtection="1">
      <protection locked="0"/>
    </xf>
    <xf numFmtId="0" fontId="0" fillId="2" borderId="0" xfId="0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4" fillId="0" borderId="0" xfId="0" applyFont="1"/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84">
    <dxf>
      <fill>
        <patternFill>
          <bgColor theme="9" tint="0.79998168889431442"/>
        </patternFill>
      </fill>
    </dxf>
    <dxf>
      <font>
        <color theme="0"/>
      </font>
      <fill>
        <patternFill>
          <bgColor rgb="FFFF7C80"/>
        </patternFill>
      </fill>
    </dxf>
    <dxf>
      <font>
        <color rgb="FFFF0000"/>
      </font>
      <fill>
        <patternFill>
          <bgColor rgb="FFFFFF99"/>
        </patternFill>
      </fill>
    </dxf>
    <dxf>
      <font>
        <b/>
        <i val="0"/>
      </font>
      <fill>
        <patternFill>
          <bgColor rgb="FF99FFCC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00B050"/>
      </font>
    </dxf>
    <dxf>
      <font>
        <b/>
        <i val="0"/>
        <color rgb="FFFF9900"/>
      </font>
    </dxf>
    <dxf>
      <font>
        <b/>
        <i val="0"/>
        <color rgb="FF00B050"/>
      </font>
      <fill>
        <patternFill>
          <bgColor theme="7" tint="0.79998168889431442"/>
        </patternFill>
      </fill>
    </dxf>
    <dxf>
      <font>
        <b/>
        <i val="0"/>
        <color rgb="FF00B050"/>
      </font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fgColor indexed="64"/>
          <bgColor auto="1"/>
        </patternFill>
      </fill>
      <protection locked="0" hidden="0"/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1"/>
        </ext>
      </extLst>
    </dxf>
    <dxf>
      <fill>
        <patternFill patternType="solid">
          <fgColor theme="5" tint="0.79998168889431442"/>
          <bgColor indexed="64"/>
        </patternFill>
      </fill>
      <extLst>
        <ext xmlns:xfpb="http://schemas.microsoft.com/office/spreadsheetml/2022/featurepropertybag" uri="{0417FA29-78FA-4A13-93AC-8FF0FAFDF519}">
          <xfpb:DXFComplement i="1"/>
        </ext>
      </extLst>
    </dxf>
    <dxf>
      <fill>
        <patternFill patternType="solid">
          <fgColor theme="5" tint="0.79998168889431442"/>
          <bgColor indexed="64"/>
        </patternFill>
      </fill>
      <extLst>
        <ext xmlns:xfpb="http://schemas.microsoft.com/office/spreadsheetml/2022/featurepropertybag" uri="{0417FA29-78FA-4A13-93AC-8FF0FAFDF519}">
          <xfpb:DXFComplement i="1"/>
        </ext>
      </extLst>
    </dxf>
    <dxf>
      <fill>
        <patternFill patternType="solid">
          <fgColor theme="5" tint="0.79998168889431442"/>
          <bgColor indexed="64"/>
        </patternFill>
      </fill>
      <extLst>
        <ext xmlns:xfpb="http://schemas.microsoft.com/office/spreadsheetml/2022/featurepropertybag" uri="{0417FA29-78FA-4A13-93AC-8FF0FAFDF519}">
          <xfpb:DXFComplement i="1"/>
        </ext>
      </extLst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6"/>
        <color theme="0"/>
        <name val="TH Sarabun New"/>
        <family val="2"/>
        <charset val="22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protection locked="0" hidden="0"/>
    </dxf>
    <dxf>
      <protection locked="0" hidden="0"/>
      <extLst>
        <ext xmlns:xfpb="http://schemas.microsoft.com/office/spreadsheetml/2022/featurepropertybag" uri="{0417FA29-78FA-4A13-93AC-8FF0FAFDF519}">
          <xfpb:DXFComplement i="1"/>
        </ext>
      </extLst>
    </dxf>
    <dxf>
      <fill>
        <patternFill patternType="solid">
          <fgColor theme="5" tint="0.79998168889431442"/>
          <bgColor indexed="64"/>
        </patternFill>
      </fill>
      <protection locked="0" hidden="0"/>
      <extLst>
        <ext xmlns:xfpb="http://schemas.microsoft.com/office/spreadsheetml/2022/featurepropertybag" uri="{0417FA29-78FA-4A13-93AC-8FF0FAFDF519}">
          <xfpb:DXFComplement i="1"/>
        </ext>
      </extLst>
    </dxf>
    <dxf>
      <fill>
        <patternFill patternType="solid">
          <fgColor theme="5" tint="0.79998168889431442"/>
          <bgColor indexed="64"/>
        </patternFill>
      </fill>
      <protection locked="0" hidden="0"/>
      <extLst>
        <ext xmlns:xfpb="http://schemas.microsoft.com/office/spreadsheetml/2022/featurepropertybag" uri="{0417FA29-78FA-4A13-93AC-8FF0FAFDF519}">
          <xfpb:DXFComplement i="1"/>
        </ext>
      </extLst>
    </dxf>
    <dxf>
      <fill>
        <patternFill patternType="solid">
          <fgColor theme="5" tint="0.79998168889431442"/>
          <bgColor indexed="64"/>
        </patternFill>
      </fill>
      <protection locked="0" hidden="0"/>
      <extLst>
        <ext xmlns:xfpb="http://schemas.microsoft.com/office/spreadsheetml/2022/featurepropertybag" uri="{0417FA29-78FA-4A13-93AC-8FF0FAFDF519}">
          <xfpb:DXFComplement i="1"/>
        </ext>
      </extLst>
    </dxf>
    <dxf>
      <fill>
        <patternFill patternType="solid">
          <fgColor indexed="64"/>
          <bgColor theme="8" tint="0.79998168889431442"/>
        </patternFill>
      </fill>
      <protection locked="0" hidden="0"/>
    </dxf>
    <dxf>
      <fill>
        <patternFill patternType="solid">
          <fgColor indexed="64"/>
          <bgColor theme="8" tint="0.79998168889431442"/>
        </patternFill>
      </fill>
      <protection locked="0" hidden="0"/>
    </dxf>
    <dxf>
      <fill>
        <patternFill patternType="solid">
          <fgColor indexed="64"/>
          <bgColor theme="8" tint="0.79998168889431442"/>
        </patternFill>
      </fill>
      <protection locked="0" hidden="0"/>
    </dxf>
    <dxf>
      <protection locked="0" hidden="0"/>
    </dxf>
    <dxf>
      <protection locked="0" hidden="0"/>
    </dxf>
    <dxf>
      <numFmt numFmtId="164" formatCode="0##\-###\-####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6"/>
        <color theme="0"/>
        <name val="TH Sarabun New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font>
        <strike val="0"/>
        <outline val="0"/>
        <shadow val="0"/>
        <u val="none"/>
        <vertAlign val="baseline"/>
        <sz val="16"/>
        <color theme="3"/>
        <name val="TH Sarabun New"/>
        <family val="2"/>
        <charset val="22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1"/>
        </ext>
      </extLs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charset val="222"/>
        <scheme val="none"/>
      </font>
      <numFmt numFmtId="0" formatCode="General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numFmt numFmtId="0" formatCode="General"/>
    </dxf>
    <dxf>
      <border outline="0"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charset val="22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 New"/>
        <family val="2"/>
        <charset val="22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colors>
    <mruColors>
      <color rgb="FF99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XFControls"/>
  <bag type="XFComplement">
    <bagId k="XFControls">4</bagId>
  </bag>
  <bag type="DXFComplements" extRef="DXFComplementsMapperExtRef">
    <a k="MappedFeaturePropertyBags">
      <bagId>5</bagId>
      <bagId>2</bagId>
    </a>
  </bag>
</FeaturePropertyBag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ชุนชวนคลิก" refreshedDate="45796.436977430552" createdVersion="8" refreshedVersion="8" minRefreshableVersion="3" recordCount="52" xr:uid="{3BA051ED-CFC5-4805-B236-B51F7DE82398}">
  <cacheSource type="worksheet">
    <worksheetSource ref="C2:M54" sheet="Data"/>
  </cacheSource>
  <cacheFields count="11">
    <cacheField name="สถานะของท่าน" numFmtId="0">
      <sharedItems containsBlank="1" count="3">
        <s v="นักวิชาการของ ม.สวนดุสิต"/>
        <s v="นักวิชาการภายนอก"/>
        <m/>
      </sharedItems>
    </cacheField>
    <cacheField name="คณะที่ท่านสังกัด" numFmtId="0">
      <sharedItems containsBlank="1"/>
    </cacheField>
    <cacheField name="สถาบัน/มหาวิทยาลัยที่ท่านสังกัด" numFmtId="0">
      <sharedItems containsBlank="1"/>
    </cacheField>
    <cacheField name="ตำแหน่งทางวิชาการ" numFmtId="0">
      <sharedItems containsBlank="1"/>
    </cacheField>
    <cacheField name="ชื่อ-สกุล" numFmtId="0">
      <sharedItems containsBlank="1"/>
    </cacheField>
    <cacheField name="หน้าที่ที่ท่านประสงค์เข้าร่วมทำงาน" numFmtId="0">
      <sharedItems containsBlank="1"/>
    </cacheField>
    <cacheField name="ความเชี่ยวชาญของท่าน" numFmtId="0">
      <sharedItems containsBlank="1"/>
    </cacheField>
    <cacheField name="เบอร์โทรติดต่อ" numFmtId="0">
      <sharedItems containsBlank="1"/>
    </cacheField>
    <cacheField name="e-mail" numFmtId="0">
      <sharedItems containsBlank="1"/>
    </cacheField>
    <cacheField name="ท่านสะดวกในการทำงานผ่านระบบคอมพิวเตอร์หรือไม่?" numFmtId="0">
      <sharedItems containsBlank="1"/>
    </cacheField>
    <cacheField name="กลุ่ม" numFmtId="0">
      <sharedItems containsBlank="1" count="17">
        <s v="2-ทั่วไป/ภาษา/วัฒนธรรม"/>
        <s v="4-ภาษาอังกฤษ"/>
        <s v="3-ภาษาญี่ปุ่น"/>
        <s v="5-สังคมศาสตร์"/>
        <s v="1-การจัดการ/ท่องเที่ยว"/>
        <s v="6-อาหาร/วัฒนธรรม"/>
        <s v="7-ภาษาจีน"/>
        <m/>
        <s v="ทั่วไป/ภาษา/วัฒนธรรม" u="1"/>
        <s v="ภาษาอังกฤษ" u="1"/>
        <s v="ภาษาญี่ปุ่น" u="1"/>
        <s v="สังคมศาสตร์" u="1"/>
        <s v="การจัดการ/ท่องเที่ยว" u="1"/>
        <s v="อาหาร/วัฒนธรรม" u="1"/>
        <s v="ภาษาจีน" u="1"/>
        <s v="การจัดการ/บริหาร" u="1"/>
        <s v="การจัดการ/อาหาร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s v="คณะมนุษยศาสตร์และสังคมศาสตร์"/>
    <m/>
    <s v="ผศ. ดร."/>
    <s v="อัมพร ศรีประเสริฐสุข"/>
    <s v="ประเมินบทความ/กรรมการโปสเตอร์"/>
    <s v="จิตวิทยา;ภาษาไทย;วัฒนธรรม"/>
    <s v="0-897545579"/>
    <s v="amphorn_sri@dusit.ac.th"/>
    <s v="สะดวก"/>
    <x v="0"/>
  </r>
  <r>
    <x v="0"/>
    <s v="คณะมนุษยศาสตร์และสังคมศาสตร์"/>
    <m/>
    <s v="ผศ."/>
    <s v="สุดารัตน์ เจตน์ปัญจภัค"/>
    <s v="ประเมินบทความ/กรรมการประจำห้องนำเสนอ"/>
    <s v="ภาษาอังกฤษ;การสอนเกี่ยวกับภาษา;การท่องเที่ยว"/>
    <s v="0-909803659"/>
    <s v="sudarat_jat@yahoo.com"/>
    <s v="สะดวก"/>
    <x v="1"/>
  </r>
  <r>
    <x v="0"/>
    <s v="คณะมนุษยศาสตร์และสังคมศาสตร์"/>
    <m/>
    <s v="ผศ. ดร."/>
    <s v="ชยาพล ชมชัยยา"/>
    <s v="ประเมินบทความ"/>
    <s v="การสอนเกี่ยวกับภาษา;ภาษาอังกฤษ;การศึกษา"/>
    <s v="0-939959394"/>
    <s v="c.chomchaiya@gmail.com"/>
    <s v="สะดวก"/>
    <x v="1"/>
  </r>
  <r>
    <x v="0"/>
    <s v="คณะมนุษยศาสตร์และสังคมศาสตร์"/>
    <m/>
    <s v="ผศ. ดร."/>
    <s v="ณัฐพร โอวาทนุพัฒน์"/>
    <s v="ประเมินบทความ"/>
    <s v="การสอนเกี่ยวกับภาษา;ภาษาอังกฤษ;การแปล"/>
    <s v="0-814323990"/>
    <s v="nutthaporn@hotmail.com"/>
    <s v="สะดวก"/>
    <x v="1"/>
  </r>
  <r>
    <x v="0"/>
    <s v="คณะมนุษยศาสตร์และสังคมศาสตร์"/>
    <m/>
    <s v="ผศ."/>
    <s v="สุดสวาท จันทร์ดำ"/>
    <s v="ประเมินบทความ/กรรมการโปสเตอร์"/>
    <s v="การสอนเกี่ยวกับภาษา;ภาษาญี่ปุ่น;การท่องเที่ยว"/>
    <s v="0-818037553"/>
    <s v="plechun@hotmail.com"/>
    <s v="สะดวก"/>
    <x v="2"/>
  </r>
  <r>
    <x v="0"/>
    <s v="คณะมนุษยศาสตร์และสังคมศาสตร์"/>
    <m/>
    <s v="ผศ. ดร."/>
    <s v="ปริศนา มัชฌิมา"/>
    <s v="ประเมินบทความ/กรรมการประจำห้องนำเสนอ"/>
    <s v="สารสนเทศศาสตร์;การท่องเที่ยว;วัฒนธรรม"/>
    <s v="0-815884509"/>
    <s v="prisanut@hotmail.com"/>
    <s v="สะดวก"/>
    <x v="0"/>
  </r>
  <r>
    <x v="0"/>
    <s v="คณะมนุษยศาสตร์และสังคมศาสตร์"/>
    <m/>
    <s v="ผศ. ดร."/>
    <s v="สายสุดา ปั้นตระกูล"/>
    <s v="ประเมินบทความ"/>
    <s v="สารสนเทศศาสตร์;วัฒนธรรม;จิตวิทยา"/>
    <s v="0-889542932"/>
    <s v="saisuda_pan@dusit.ac.th"/>
    <s v="สะดวก"/>
    <x v="0"/>
  </r>
  <r>
    <x v="0"/>
    <s v="คณะมนุษยศาสตร์และสังคมศาสตร์"/>
    <m/>
    <s v="ผศ. ดร."/>
    <s v="บุญญลักษม์ ตำนานจิตร"/>
    <s v="ประเมินบทความ"/>
    <s v="สารสนเทศศาสตร์;การสอนเกี่ยวกับภาษา;การศึกษา"/>
    <s v="0-818662900"/>
    <s v="boonyalaks@gmail.com"/>
    <s v="สะดวก"/>
    <x v="0"/>
  </r>
  <r>
    <x v="0"/>
    <s v="คณะมนุษยศาสตร์และสังคมศาสตร์"/>
    <m/>
    <s v="ผศ. ดร."/>
    <s v="เอกชัย  พุมดวง"/>
    <s v="ประเมินบทความ/กรรมการโปสเตอร์"/>
    <s v="วัฒนธรรม;การท่องเที่ยว;ภูมิศาสตร์"/>
    <s v="0-869005208"/>
    <s v="eka_phumduang@yahoo.com"/>
    <s v="สะดวก"/>
    <x v="3"/>
  </r>
  <r>
    <x v="0"/>
    <s v="คณะมนุษยศาสตร์และสังคมศาสตร์"/>
    <m/>
    <s v="ผศ. ดร."/>
    <s v="ยุสนีย์ โสมทัศน์"/>
    <s v="ประเมินบทความ/กรรมการโปสเตอร์"/>
    <s v="ภูมิศาสตร์;วัฒนธรรม;การท่องเที่ยว"/>
    <s v="0-890542507​"/>
    <s v="yussanee_s@yahoo.com"/>
    <s v="สะดวก"/>
    <x v="3"/>
  </r>
  <r>
    <x v="0"/>
    <s v="คณะมนุษยศาสตร์และสังคมศาสตร์"/>
    <m/>
    <s v="ผศ. ดร."/>
    <s v="บรรพต พิจิตรกำเนิด"/>
    <s v="ประเมินบทความ"/>
    <s v="สารสนเทศศาสตร์;เทคโนโลยี;วัฒนธรรม"/>
    <s v="0-959423566"/>
    <s v="bunpod_pij@dusit.ac.th"/>
    <s v="สะดวก"/>
    <x v="0"/>
  </r>
  <r>
    <x v="0"/>
    <s v="คณะวิทยาการจัดการ"/>
    <m/>
    <s v="รศ. ดร."/>
    <s v="จิรัฐ ชวนชม"/>
    <s v="ประเมินบทความ/กรรมการประจำห้องนำเสนอ"/>
    <s v="การท่องเที่ยว;การบริหารธุรกิจ;จิตวิทยา"/>
    <s v="0-809596886"/>
    <s v="chiruch_chu@dusit.ac.th"/>
    <s v="สะดวก"/>
    <x v="4"/>
  </r>
  <r>
    <x v="0"/>
    <s v="คณะวิทยาการจัดการ"/>
    <m/>
    <s v="ผศ. ดร."/>
    <s v="ภคพร กระจาดทอง"/>
    <s v="ประเมินบทความ/กรรมการประจำห้องนำเสนอ"/>
    <s v="การบริหารธุรกิจ;นิติศาสตร์;การท่องเที่ยว"/>
    <s v="0-896912629"/>
    <s v="k_pakaporn@hotmail.com"/>
    <s v="สะดวก"/>
    <x v="4"/>
  </r>
  <r>
    <x v="0"/>
    <s v="คณะวิทยาการจัดการ"/>
    <m/>
    <s v="ผศ. ดร."/>
    <s v="วันเพ็ญ ควรสมาน"/>
    <s v="ประเมินบทความ/กรรมการประจำห้องนำเสนอ"/>
    <s v="การบริหารธุรกิจ;การท่องเที่ยว;วัฒนธรรม"/>
    <s v="0-936393956"/>
    <s v="Wanphen_3956@hotmail.com"/>
    <s v="สะดวก"/>
    <x v="4"/>
  </r>
  <r>
    <x v="0"/>
    <s v="คณะวิทยาการจัดการ"/>
    <m/>
    <s v="ผศ."/>
    <s v="ภุชงค์ เมนะสินธุ์"/>
    <s v="ประเมินบทความ"/>
    <s v="การบริหารธุรกิจ;การท่องเที่ยว;รัฐประศาสนศาสตร์"/>
    <s v="0-814460605"/>
    <s v="puchong_man@dusit.ac.th"/>
    <s v="สะดวก"/>
    <x v="4"/>
  </r>
  <r>
    <x v="0"/>
    <s v="คณะวิทยาการจัดการ"/>
    <m/>
    <s v="ผศ."/>
    <s v="นงลักษณ์ โพธิ์ไพจิตร"/>
    <s v="ประเมินบทความ"/>
    <s v="การท่องเที่ยว;การบริหารธุรกิจ;การจัดการ"/>
    <s v="0-899273522"/>
    <s v="npopichit@gmail.com"/>
    <s v="สะดวก"/>
    <x v="4"/>
  </r>
  <r>
    <x v="0"/>
    <s v="คณะวิทยาการจัดการ"/>
    <m/>
    <s v="ผศ."/>
    <s v="นฤมล โสภารัตนกุล"/>
    <s v="ประเมินบทความ/กรรมการประจำห้องนำเสนอ"/>
    <s v="การท่องเที่ยว;การบริหารธุรกิจ;รัฐประศาสนศาสตร์"/>
    <s v="0-897742661"/>
    <s v="a.naruemol@gmail.com"/>
    <s v="สะดวก"/>
    <x v="4"/>
  </r>
  <r>
    <x v="0"/>
    <s v="โรงเรียนการท่องเที่ยวและการบริการ"/>
    <m/>
    <s v="ผศ. ดร."/>
    <s v="จิรานุช  โสภา"/>
    <s v="ประเมินบทความ/กรรมการประจำห้องนำเสนอ"/>
    <s v="การท่องเที่ยว;วัฒนธรรม;ประวัติศาสตร์"/>
    <s v="0-818543749"/>
    <s v="firstsopha1@gmail.com"/>
    <s v="สะดวก"/>
    <x v="4"/>
  </r>
  <r>
    <x v="0"/>
    <s v="โรงเรียนการท่องเที่ยวและการบริการ"/>
    <m/>
    <s v="ผศ. ดร."/>
    <s v="ถิรพร นาคะเสถียร"/>
    <s v="ประเมินบทความ/กรรมการโปสเตอร์"/>
    <s v="การท่องเที่ยว;วัฒนธรรม;การบริหารธุรกิจ"/>
    <s v="0-863798291"/>
    <s v="thiraporn_nak@dusit.ac.th"/>
    <s v="สะดวก"/>
    <x v="4"/>
  </r>
  <r>
    <x v="0"/>
    <s v="โรงเรียนการเรือน"/>
    <m/>
    <s v="ผศ."/>
    <s v="จารุณี วิเทศ"/>
    <s v="ประเมินบทความ"/>
    <s v="คหกรรมศาสตร์ ;วัฒนธรรม;การสอนเกี่ยวกับภาษา"/>
    <s v="0-863396186"/>
    <s v="jarunee_wit@dusit.ac.th"/>
    <s v="สะดวก"/>
    <x v="5"/>
  </r>
  <r>
    <x v="0"/>
    <s v="โรงเรียนการเรือน"/>
    <m/>
    <s v="ผศ. ดร."/>
    <s v="ยศพร พลายโถ"/>
    <s v="ประเมินบทความ"/>
    <s v="อาหาร;การท่องเที่ยว;วัฒนธรรม"/>
    <s v="0-946153659"/>
    <s v="yossaphorn@hotmail.com"/>
    <s v="สะดวก"/>
    <x v="5"/>
  </r>
  <r>
    <x v="0"/>
    <s v="โรงเรียนการเรือน"/>
    <m/>
    <s v="ผศ."/>
    <s v="ฉัตรชนก  บุญไชย"/>
    <s v="ประเมินบทความ"/>
    <s v="ภาษาไทย;วัฒนธรรม;อาหารและโภชนาการ "/>
    <s v="0-835556651"/>
    <s v="chutchanok_boo@dusit.ac.th"/>
    <s v="สะดวก"/>
    <x v="5"/>
  </r>
  <r>
    <x v="0"/>
    <s v="โรงเรียนการเรือน"/>
    <m/>
    <s v="ผศ. ดร."/>
    <s v="พรยุพรรณ พรสุขสวัสดิ์"/>
    <s v="ประเมินบทความ"/>
    <s v="วัฒนธรรม;ภาษาไทย;การสอนเกี่ยวกับภาษา"/>
    <s v="0-989294956"/>
    <s v="Pornyupun.por@gmail.com"/>
    <s v="สะดวก"/>
    <x v="5"/>
  </r>
  <r>
    <x v="0"/>
    <s v="โรงเรียนการเรือน"/>
    <m/>
    <s v="ผศ. ดร."/>
    <s v="โสรัจจ์ วิสุทธิแพทย์"/>
    <s v="ประเมินบทความ"/>
    <s v="วัฒนธรรม;อาหารและโภชนาการ;การท่องเที่ยว"/>
    <s v="0-891688948"/>
    <s v="katai2323@gmail.com"/>
    <s v="สะดวก"/>
    <x v="5"/>
  </r>
  <r>
    <x v="0"/>
    <s v="โรงเรียนการท่องเที่ยวและการบริการ"/>
    <m/>
    <s v="ผศ. ดร."/>
    <s v="รุ่งนภา เลิศพัชรพงศ์"/>
    <s v="ประเมินบทความ"/>
    <s v="การท่องเที่ยว;วัฒนธรรม;การบริหารธุรกิจ"/>
    <s v="0-974695164"/>
    <s v="rungnapa_lea@dusit.ac.th"/>
    <s v="สะดวก"/>
    <x v="4"/>
  </r>
  <r>
    <x v="0"/>
    <s v="โรงเรียนการท่องเที่ยวและการบริการ"/>
    <m/>
    <s v="ผศ."/>
    <s v="พิมพ์รวี ทหารแกล้ว"/>
    <s v="ประเมินบทความ"/>
    <s v="การท่องเที่ยว;จิตวิทยา;การโรงแรม;อุตสาหกรรมบริการ;จิตวิทยาการบริการ"/>
    <s v="0-628749324"/>
    <s v="pimrawee.tah@gmail.com"/>
    <s v="สะดวก"/>
    <x v="4"/>
  </r>
  <r>
    <x v="0"/>
    <s v="โรงเรียนการท่องเที่ยวและการบริการ"/>
    <m/>
    <s v="ผศ."/>
    <s v="วรรณพรรธน์ ริมผดี"/>
    <s v="ประเมินบทความ"/>
    <s v="การท่องเที่ยว;จิตวิทยา;การตลาดบริการ;จิตวิทยาบริการ;อุตสาหกรรมท่องเที่ยว;ธุรกิจโรงแรม"/>
    <s v="0-905696142"/>
    <s v="wannapat_rim@dusit.ac.th"/>
    <s v="สะดวก"/>
    <x v="4"/>
  </r>
  <r>
    <x v="1"/>
    <s v="คณะบริหารธุรกิจ "/>
    <s v="มหาวิทยาลัยเทคโนโลยีราชมงคลธัญบุรี"/>
    <s v="รศ. ดร."/>
    <s v="กล้าหาญ  ณ น่าน"/>
    <s v="ประเมินบทความ"/>
    <s v="การบริหารธุรกิจ;จิตวิทยา;รัฐศาสตร์"/>
    <s v="0-899226200"/>
    <s v="khahan_n@rmutt.ac.th"/>
    <s v="สะดวก"/>
    <x v="4"/>
  </r>
  <r>
    <x v="1"/>
    <s v="คณะวิทยาการจัดการ"/>
    <s v="มหาวิทยาลัยราชภัฏสุรินทร์"/>
    <s v="ผศ. ดร."/>
    <s v="อุบลวรรณ สุวรรณภูสิทธิ์"/>
    <s v="ประเมินบทความ"/>
    <s v="การบริหารธุรกิจ;การท่องเที่ยว;สังคมศาสตร์"/>
    <s v="0-892040296"/>
    <s v="s_ubonwan@srru.ac.th"/>
    <s v="สะดวก"/>
    <x v="4"/>
  </r>
  <r>
    <x v="1"/>
    <s v="คณะบริหารธุรกิจและเทคโนโลยีสารสนเทศ "/>
    <s v="มหาวิทยาลัยเทคโนโลยีราชมงคลอีสาน วิทยาเขตขอนแก่น"/>
    <s v="ผศ. ดร."/>
    <s v="ปวีณา สปิลเลอร์"/>
    <s v="ประเมินบทความ"/>
    <s v="การท่องเที่ยว;การบริหารธุรกิจ;รัฐประศาสนศาสตร์"/>
    <s v="0-636636884"/>
    <s v="pawina.sp@rmuti.ac.th"/>
    <s v="สะดวก"/>
    <x v="4"/>
  </r>
  <r>
    <x v="1"/>
    <s v="คณะวิทยาการจัดการ"/>
    <s v="มหาวิทยาลัยราชภัฏเพชรบูรณ์"/>
    <s v="ผศ. ดร."/>
    <s v="อำพล ชะโยมชัย"/>
    <s v="ประเมินบทความ"/>
    <s v="การบริหารธุรกิจ;การท่องเที่ยว;ผู้ประกอบการ"/>
    <s v="0-623100609"/>
    <s v="ampol.cha@pcru.ac.th"/>
    <s v="สะดวก"/>
    <x v="4"/>
  </r>
  <r>
    <x v="1"/>
    <s v="วิทยาลัยนานาชาติการท่องเที่ยว"/>
    <s v="มหาวิทยาลัยราชภัฏสุราษฎร์ธานี"/>
    <s v="ผศ."/>
    <s v="เบญญา จริยวิจิตร"/>
    <s v="ประเมินบทความ"/>
    <s v="การท่องเที่ยว;การบริหารธุรกิจ;วัฒนธรรม"/>
    <s v="0-869477711"/>
    <s v="benya.jar@sru.ac.th"/>
    <s v="สะดวก"/>
    <x v="4"/>
  </r>
  <r>
    <x v="0"/>
    <s v="คณะมนุษยศาสตร์และสังคมศาสตร์"/>
    <m/>
    <s v="ผศ. ดร."/>
    <s v="วรกมล วงษ์สถาปนาเลิศ"/>
    <s v="ประเมินบทความ/กรรมการโปสเตอร์"/>
    <s v="วัฒนธรรม;ภาษาไทย;ภาษาและวรรณคดีตะวันออก"/>
    <s v="0-615469942"/>
    <s v="nookcu29@gmail.com"/>
    <s v="สะดวก"/>
    <x v="0"/>
  </r>
  <r>
    <x v="1"/>
    <s v="คณะมนุษยศาสตร์"/>
    <s v="มหาวิทยาลัยเชียงใหม่"/>
    <s v="ผศ. ดร."/>
    <s v="สิริมา เชียงเชาว์ไว"/>
    <s v="ประเมินบทความ"/>
    <s v="ภาษาไทย;การสอนเกี่ยวกับภาษา;การสื่อสาร "/>
    <s v="0-830188632"/>
    <s v="sirima.c@cmu.ac.th; sirimama@hotmail.com"/>
    <s v="สะดวก"/>
    <x v="0"/>
  </r>
  <r>
    <x v="1"/>
    <s v="บัณฑิตวิทยาลัย"/>
    <s v="มหาวิทยาลัยมหาจุฬาลงกรณราชวิทยาลัย"/>
    <s v="ผศ. ดร."/>
    <s v="อุทัย สติมั่น"/>
    <s v="ประเมินบทความ"/>
    <s v="จิตวิทยา;การบริหารธุรกิจ;ปรัชญา ศาสนา"/>
    <s v="0-939656519"/>
    <s v="Uthaisati@gmail.com"/>
    <s v="สะดวก"/>
    <x v="3"/>
  </r>
  <r>
    <x v="1"/>
    <s v="คณะวิทยาการจัดการ"/>
    <s v="มหาวิทยาลัยราชภัฏนครศรีธรรมราช"/>
    <s v="ผศ. ดร."/>
    <s v="บุษลิน ขวดทอง"/>
    <s v="ประเมินบทความ"/>
    <s v="การท่องเที่ยว;การบริหารธุรกิจ;โรงแรม"/>
    <s v="0-866858468"/>
    <s v="bussalin_khu@nstru.ac.th"/>
    <s v="สะดวก"/>
    <x v="4"/>
  </r>
  <r>
    <x v="1"/>
    <s v="คณะวิทยาการจัดการ"/>
    <s v="มหาวิทยาลัยเกษตรศาสตร์ วิทยาเขตศรีราชา"/>
    <s v="ผศ. ดร."/>
    <s v="ถิตรัตน์ พิมพาภรณ์"/>
    <s v="ประเมินบทความ"/>
    <s v="การท่องเที่ยว;การบริหารธุรกิจ;การจัดการ"/>
    <s v="0-866448473"/>
    <s v="thittarat.p@ku.th"/>
    <s v="สะดวก"/>
    <x v="4"/>
  </r>
  <r>
    <x v="1"/>
    <s v="คณะศิลปศาสตร์"/>
    <s v="มหาวิทยาลัยอุบลราชธานี"/>
    <s v="ผศ. ดร."/>
    <s v="ยุวดี จิตต์โกศล"/>
    <s v="ประเมินบทความ"/>
    <s v="การท่องเที่ยว;สารสนเทศศาสตร์;วัฒนธรรม"/>
    <s v="0-966595636"/>
    <s v="yuvadee.j@ubu.ac.th"/>
    <s v="สะดวก"/>
    <x v="4"/>
  </r>
  <r>
    <x v="1"/>
    <s v="คณะวิทยาการจัดการ"/>
    <s v="มหาวิทยาลัยเกษตรศาสตร์ วิทยาเขตศรีราชา"/>
    <s v="ผศ. ดร."/>
    <s v="ศิรวัตร ไทยแท้"/>
    <s v="ประเมินบทความ"/>
    <s v="ภาษาอังกฤษ;ภาษาศาสตร์;การสอนเกี่ยวกับภาษา"/>
    <s v="0-894518900"/>
    <s v="sirawat.th@ku.th"/>
    <s v="สะดวก"/>
    <x v="1"/>
  </r>
  <r>
    <x v="1"/>
    <s v="วิทยาลัยนวัตกรรมและการจัดการ"/>
    <s v="มหาวิทยาลัยราชภัฏสงขลา"/>
    <s v="ผศ. ดร."/>
    <s v="มรกต ดิษฐาอภิชัย"/>
    <s v="ประเมินบทความ"/>
    <s v="การท่องเที่ยว;การบริหารธุรกิจ;วัฒนธรรม"/>
    <s v="0-652935456"/>
    <s v="morakot.skru@gmail.com; morakot.di@skru.ac.th"/>
    <s v="สะดวก"/>
    <x v="4"/>
  </r>
  <r>
    <x v="1"/>
    <s v="คณะศึกษาศาสตร์"/>
    <s v="มหาวิทยาลัยรามคำแหง"/>
    <s v="ผศ. ดร."/>
    <s v="กนกวรรณ  ทองตำลึง"/>
    <s v="ประเมินบทความ"/>
    <s v="คหกรรมศาสตร์ทั่วไป การสอนคหกรรมศาสตร์ อาหาร  พัฒนาการมนุษย์และครอบครัว พัฒนาชุมชน พัฒนาทรัพยากรมนุษย์;วัฒนธรรม;สารสนเทศศาสตร์"/>
    <s v="0-869841984"/>
    <s v="kanakvan.t@rumail.ru.ac.th; kanakvan.t@gmail.com"/>
    <s v="สะดวก"/>
    <x v="5"/>
  </r>
  <r>
    <x v="1"/>
    <s v="คณะศิลปศาสตร์"/>
    <s v="มหาวิทยาลัยการกีฬาแห่งชาติ วิทยาเขตชลบุรี"/>
    <s v="รศ. ดร."/>
    <s v="ปทัญทิญา สิงห์คราม"/>
    <s v="ประเมินบทความ"/>
    <s v="การท่องเที่ยว;การบริหารธุรกิจ;การจัดการ"/>
    <s v="0-829826653"/>
    <s v="krooaoy@hotmail.com"/>
    <s v="สะดวก"/>
    <x v="4"/>
  </r>
  <r>
    <x v="0"/>
    <s v="โรงเรียนการท่องเที่ยวและการบริการ"/>
    <m/>
    <s v="รศ. ดร."/>
    <s v="พนารัตน์ ศรีแสง"/>
    <s v="ประเมินบทความ"/>
    <s v="การท่องเที่ยว;การบริหารธุรกิจ;ธุรกิจการบิน "/>
    <s v="0-804486343"/>
    <s v="panarat_sri@dusit.ac.th"/>
    <s v="สะดวก"/>
    <x v="4"/>
  </r>
  <r>
    <x v="1"/>
    <s v="คณะการจัดการธุรกิจอาหาร"/>
    <s v="สถาบันการจัดการปัญญาภิวัฒน์"/>
    <s v="รศ. ดร."/>
    <s v="เปรมฤทัย แย้มบรรจง"/>
    <s v="ประเมินบทความ"/>
    <s v="คหกรรมศาสตร์, การจัดการธุรกิจอาหาร;การบริหารธุรกิจ;การท่องเที่ยว"/>
    <s v="0-959588395"/>
    <s v="Premmi2009@gmail.com"/>
    <s v="สะดวก"/>
    <x v="5"/>
  </r>
  <r>
    <x v="1"/>
    <s v="คณะมนุษยศาสตร์และสังคมศาสตร์"/>
    <s v="ข้าราชการบำนาญมหาวิทยาลัยสวนดุสิต"/>
    <s v="ผศ. ดร."/>
    <s v="วนิดา อัญชลีวิทยกุล"/>
    <s v="ประเมินบทความ"/>
    <s v="การสอนเกี่ยวกับภาษา;ภาษาอังกฤษ;การพัฒนาข้อสอบภาษาอังกฤษ"/>
    <s v="0-0818687513"/>
    <s v="wanidaanchalee@gmail.com"/>
    <s v="สะดวก"/>
    <x v="1"/>
  </r>
  <r>
    <x v="1"/>
    <s v="คณะศึกษาศาสตร์"/>
    <s v="มหาวิทยาลัยรามคำแหง (ภาควิชาคหกรรมศาสตร์ )"/>
    <s v="ผศ. ดร."/>
    <s v="พรดารา เขตต์ทองคำ"/>
    <s v="ประเมินบทความ"/>
    <s v="คหกรรมศาสตร์ อาหารและโภชนาการ;วัฒนธรรม;การท่องเที่ยว"/>
    <s v="0-988294257"/>
    <s v="porndara.kk@gmail.com"/>
    <s v="สะดวก"/>
    <x v="5"/>
  </r>
  <r>
    <x v="1"/>
    <s v="คณะศึกษาศาสตร์"/>
    <s v="มหาวิทยาลัยรามคำแหง"/>
    <s v="ดร."/>
    <s v="ธนัชพร นามวัฒน์"/>
    <s v="ประเมินบทความ"/>
    <s v="การสอนเกี่ยวกับภาษา;ภาษาจีน;ภาษาและวรรณคดีตะวันออก"/>
    <s v="0-946199519"/>
    <s v="tanutchaporn.n@rumail.ru.ac.th"/>
    <s v="สะดวก"/>
    <x v="6"/>
  </r>
  <r>
    <x v="1"/>
    <s v="ข้าราชการเกษียณ"/>
    <s v="มหาวิทยาลัยราชภัฏจันทรเกษม"/>
    <s v="ผศ. ดร."/>
    <s v="สถาพร ถาวรอธิวาสน์"/>
    <s v="ประเมินบทความ"/>
    <s v="การท่องเที่ยว;อาหาร;วัฒนธรรม"/>
    <s v="0-876855735"/>
    <s v="dr.staporn1951@gmail.com; stap35@hotmail.com"/>
    <s v="สะดวก"/>
    <x v="5"/>
  </r>
  <r>
    <x v="1"/>
    <s v="บริหารธุรกิจ"/>
    <s v="มหาวิทยาลัยเทคโนโลยีราชมงคลธัญบุรี"/>
    <s v="ผศ. ดร."/>
    <s v="สุรมงคล นิ่มจิตต์"/>
    <s v="ประเมินบทความ"/>
    <s v="การบริหารธุรกิจ;การจัดการทรัพยากรมนุษย์, การจัดการ;รัฐประศาสนศาสตร์"/>
    <s v="0-929194941"/>
    <s v="suramongkol_n@mail.rmutt.ac.th"/>
    <s v="สะดวก"/>
    <x v="4"/>
  </r>
  <r>
    <x v="2"/>
    <m/>
    <m/>
    <m/>
    <m/>
    <m/>
    <m/>
    <m/>
    <m/>
    <m/>
    <x v="7"/>
  </r>
  <r>
    <x v="2"/>
    <m/>
    <m/>
    <m/>
    <m/>
    <m/>
    <m/>
    <m/>
    <m/>
    <m/>
    <x v="7"/>
  </r>
  <r>
    <x v="2"/>
    <m/>
    <m/>
    <m/>
    <m/>
    <m/>
    <m/>
    <m/>
    <m/>
    <m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146DA1-07EF-441A-A8B5-6C04E17429FC}" name="PivotTable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" firstHeaderRow="1" firstDataRow="1" firstDataCol="1"/>
  <pivotFields count="11"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B525D0-4132-4B07-943D-8D20EBDD668B}" name="PivotTable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3:E20" firstHeaderRow="1" firstDataRow="1" firstDataCol="1"/>
  <pivotFields count="11"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18">
        <item m="1" x="12"/>
        <item m="1" x="8"/>
        <item m="1" x="10"/>
        <item m="1" x="9"/>
        <item m="1" x="11"/>
        <item m="1" x="13"/>
        <item x="7"/>
        <item m="1" x="16"/>
        <item m="1" x="15"/>
        <item m="1" x="14"/>
        <item x="0"/>
        <item x="1"/>
        <item x="2"/>
        <item x="3"/>
        <item x="4"/>
        <item x="5"/>
        <item x="6"/>
        <item t="default"/>
      </items>
    </pivotField>
  </pivotFields>
  <rowFields count="2">
    <field x="0"/>
    <field x="10"/>
  </rowFields>
  <rowItems count="17">
    <i>
      <x/>
    </i>
    <i r="1">
      <x v="10"/>
    </i>
    <i r="1">
      <x v="11"/>
    </i>
    <i r="1">
      <x v="12"/>
    </i>
    <i r="1">
      <x v="13"/>
    </i>
    <i r="1">
      <x v="14"/>
    </i>
    <i r="1">
      <x v="15"/>
    </i>
    <i>
      <x v="1"/>
    </i>
    <i r="1">
      <x v="10"/>
    </i>
    <i r="1">
      <x v="11"/>
    </i>
    <i r="1">
      <x v="13"/>
    </i>
    <i r="1">
      <x v="14"/>
    </i>
    <i r="1">
      <x v="15"/>
    </i>
    <i r="1">
      <x v="16"/>
    </i>
    <i>
      <x v="2"/>
    </i>
    <i r="1">
      <x v="6"/>
    </i>
    <i t="grand">
      <x/>
    </i>
  </rowItems>
  <colItems count="1">
    <i/>
  </colItems>
  <dataFields count="1">
    <dataField name="Count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113E56-08C7-4A56-A78D-DAD45E435B12}" name="Table3" displayName="Table3" ref="A1:B8" totalsRowShown="0">
  <autoFilter ref="A1:B8" xr:uid="{61113E56-08C7-4A56-A78D-DAD45E435B12}"/>
  <tableColumns count="2">
    <tableColumn id="1" xr3:uid="{0111D81D-3D33-4B9A-AB16-4CFCCE048443}" name="Code"/>
    <tableColumn id="2" xr3:uid="{0BFF8222-E6C2-4A92-B7AE-8FA64ACDC9A8}" name="กลุ่ม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B1CC5B-0C5F-4E74-8C27-FE9F8C052C99}" name="Table1" displayName="Table1" ref="C1:C3" totalsRowShown="0">
  <autoFilter ref="C1:C3" xr:uid="{34B1CC5B-0C5F-4E74-8C27-FE9F8C052C99}"/>
  <tableColumns count="1">
    <tableColumn id="1" xr3:uid="{A9FA025C-9F9E-457B-8BCF-63243F56F5AF}" name="สถานะ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E49F315-A4F7-4D9B-AA06-5CD45CF5D7AE}" name="Table9" displayName="Table9" ref="D1:D22" totalsRowShown="0">
  <autoFilter ref="D1:D22" xr:uid="{4E49F315-A4F7-4D9B-AA06-5CD45CF5D7AE}"/>
  <sortState xmlns:xlrd2="http://schemas.microsoft.com/office/spreadsheetml/2017/richdata2" ref="D2:D8">
    <sortCondition ref="D1:D22"/>
  </sortState>
  <tableColumns count="1">
    <tableColumn id="1" xr3:uid="{76C098DF-61D0-4932-B467-E28D6929712A}" name="Subjec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AEF1901-DC08-43DD-9599-CD477C296B49}" name="Data" displayName="Data" ref="A2:P54" totalsRowShown="0" headerRowDxfId="83" dataDxfId="82" tableBorderDxfId="81">
  <autoFilter ref="A2:P54" xr:uid="{8AEF1901-DC08-43DD-9599-CD477C296B49}"/>
  <tableColumns count="16">
    <tableColumn id="1" xr3:uid="{67911521-58C6-4406-B0ED-68660B0778FF}" name="Valid1" dataDxfId="80">
      <calculatedColumnFormula>IF(Data!$C3="นักวิชาการของ ม.สวนดุสิต","(IB) "&amp;Data!$G3,"(OB) "&amp;Data!$G3)</calculatedColumnFormula>
    </tableColumn>
    <tableColumn id="2" xr3:uid="{A9791104-64A6-412E-A815-5254DACC1C46}" name="Valid2" dataDxfId="79">
      <calculatedColumnFormula>IF(M3=key!$B$2,key!$A$2&amp;"-"&amp;A3,IF(M3=key!$B$3,key!$A$3&amp;"-"&amp;A3,IF(M3=key!$B$4,key!$A$4&amp;"-"&amp;A3,IF(M3=key!$B$5,key!$A$5&amp;"-"&amp;A3,IF(M3=key!$B$6,key!$A$6&amp;"-"&amp;A3,IF(M3=key!$B$7,key!$A$7&amp;"-"&amp;A3,IF(M3=key!$B$8,key!$A$8&amp;"-"&amp;A3)))))))</calculatedColumnFormula>
    </tableColumn>
    <tableColumn id="3" xr3:uid="{C302F99C-9621-48A2-AE7C-36D7D4D19859}" name="สถานะของท่าน" dataDxfId="78"/>
    <tableColumn id="4" xr3:uid="{83AEB4EB-F322-42CF-97C7-033A11AF49E8}" name="คณะที่ท่านสังกัด" dataDxfId="77"/>
    <tableColumn id="5" xr3:uid="{FEC13BBA-41C8-41F7-B4B2-DD112DD76BC3}" name="สถาบัน/มหาวิทยาลัยที่ท่านสังกัด" dataDxfId="76"/>
    <tableColumn id="6" xr3:uid="{7046FA95-5C07-411D-A4A7-8436D07D2710}" name="ตำแหน่งทางวิชาการ" dataDxfId="75"/>
    <tableColumn id="7" xr3:uid="{CBE6488D-84AA-473F-961A-6FDB1FDE1523}" name="ชื่อ-สกุล" dataDxfId="74"/>
    <tableColumn id="8" xr3:uid="{DA375F2C-FC2D-4C1B-A4C4-E5D41848C90D}" name="หน้าที่ที่ท่านประสงค์เข้าร่วมทำงาน" dataDxfId="73"/>
    <tableColumn id="9" xr3:uid="{4BF47017-08C8-48AC-81F1-DE5091ECF4CA}" name="ความเชี่ยวชาญของท่าน" dataDxfId="72"/>
    <tableColumn id="10" xr3:uid="{7AFE982F-8066-44A8-BBB7-439D4203B680}" name="เบอร์โทรติดต่อ" dataDxfId="71"/>
    <tableColumn id="11" xr3:uid="{89973D1D-CC68-4971-871B-D850A7783B44}" name="e-mail" dataDxfId="70"/>
    <tableColumn id="12" xr3:uid="{214EB858-4E2F-442A-8C9D-336489D331C5}" name="ท่านสะดวกในการทำงานผ่านระบบคอมพิวเตอร์หรือไม่?" dataDxfId="69"/>
    <tableColumn id="13" xr3:uid="{48678458-B75D-4285-BC27-023C037FAB00}" name="กลุ่ม" dataDxfId="68"/>
    <tableColumn id="14" xr3:uid="{9D6BE397-5652-484A-8464-DAB9604C432D}" name="เข้าระบบ" dataDxfId="67"/>
    <tableColumn id="15" xr3:uid="{905BB53E-1BB1-4948-B9DB-8538FE6FA870}" name="เรียนถึง" dataDxfId="66"/>
    <tableColumn id="16" xr3:uid="{AD38EDFD-83A4-4AFD-A316-9D05240681DB}" name="ที่อยู่" dataDxfId="6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21A664-E1CD-4C14-8084-2859FFB563BC}" name="Table2" displayName="Table2" ref="A2:R41" totalsRowShown="0" headerRowDxfId="64" dataDxfId="63">
  <autoFilter ref="A2:R41" xr:uid="{6621A664-E1CD-4C14-8084-2859FFB563BC}"/>
  <tableColumns count="18">
    <tableColumn id="1" xr3:uid="{0A1A2253-85C4-462A-BF06-8AC59B68E4B8}" name="ผู้ทรงฯ">
      <calculatedColumnFormula>Data!G3</calculatedColumnFormula>
    </tableColumn>
    <tableColumn id="2" xr3:uid="{B3015D31-BF3F-412D-A98A-76070156D323}" name="สถานะ">
      <calculatedColumnFormula>_xlfn.XLOOKUP(A3,Data!$G$3:$G$54,Data!$C$3:$C$54)</calculatedColumnFormula>
    </tableColumn>
    <tableColumn id="3" xr3:uid="{630BFAC2-01F9-43E0-BCF9-9FB9279C64E7}" name="ความเชี่ยวชาญ">
      <calculatedColumnFormula>_xlfn.XLOOKUP(A3,Data!$G$3:$G$54,Data!$I$3:$I$54)</calculatedColumnFormula>
    </tableColumn>
    <tableColumn id="4" xr3:uid="{EC3549A7-C519-48BC-A7E3-AD1DE7390D0C}" name="1" dataDxfId="62"/>
    <tableColumn id="5" xr3:uid="{0B7C1307-54AB-4A56-9591-B272520C2EF6}" name="2" dataDxfId="61"/>
    <tableColumn id="6" xr3:uid="{036D17D4-BAC4-4080-87FD-804ACB3B35F7}" name="3" dataDxfId="60"/>
    <tableColumn id="7" xr3:uid="{44AF84B8-FA69-4CF1-99C0-52E39F0A429A}" name="4" dataDxfId="59"/>
    <tableColumn id="8" xr3:uid="{13C31058-E5FF-4CA5-A84C-381EE133D8A6}" name="5" dataDxfId="58"/>
    <tableColumn id="9" xr3:uid="{3215D991-1663-4B4C-94D1-44662D0F3EEA}" name="6" dataDxfId="57"/>
    <tableColumn id="10" xr3:uid="{1523CABC-76C3-4E4B-9A62-50FBCC6A60D6}" name="รวม" dataDxfId="56">
      <calculatedColumnFormula>COUNTIF(D3:I3,"True")</calculatedColumnFormula>
    </tableColumn>
    <tableColumn id="11" xr3:uid="{1E5C1DAA-6873-407D-9A22-66B1C3939ED6}" name="12" dataDxfId="55"/>
    <tableColumn id="12" xr3:uid="{8BA460C8-E008-4966-937A-7D171C688C7E}" name="23" dataDxfId="54"/>
    <tableColumn id="13" xr3:uid="{65DAC540-07FB-4405-8C17-C06505C7A0F1}" name="34" dataDxfId="53"/>
    <tableColumn id="14" xr3:uid="{6FCE4794-6885-4F4F-87DE-E08E849882D3}" name="45" dataDxfId="52"/>
    <tableColumn id="15" xr3:uid="{734008E0-50F2-4AB8-8D1B-3E24367B8B73}" name="56" dataDxfId="51"/>
    <tableColumn id="16" xr3:uid="{763B9B0B-9CB0-40DA-BA19-5CF60CB4586F}" name="67" dataDxfId="50"/>
    <tableColumn id="17" xr3:uid="{6508C2E2-960C-4BC8-92CB-BC0953E10D6D}" name="รวม2" dataDxfId="49">
      <calculatedColumnFormula>COUNTIF(K3:P3,"True")</calculatedColumnFormula>
    </tableColumn>
    <tableColumn id="18" xr3:uid="{6B24EFD4-75AC-4442-8423-B04BA3FE6B22}" name="ติดตาม" dataDxfId="48">
      <calculatedColumnFormula>Table2[[#This Row],[รวม]]-Table2[[#This Row],[รวม2]]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B93C14F-86CB-4F80-AE20-5AAF273379CC}" name="Article" displayName="Article" ref="A2:W55" totalsRowShown="0" headerRowDxfId="47" dataDxfId="46">
  <autoFilter ref="A2:W55" xr:uid="{7B93C14F-86CB-4F80-AE20-5AAF273379CC}"/>
  <tableColumns count="23">
    <tableColumn id="1" xr3:uid="{9FF6CF73-A785-4ABF-BF95-AA69F7AFD442}" name="ลำดับ" dataDxfId="45">
      <calculatedColumnFormula>IF(B3=0,"",ROW()-2)</calculatedColumnFormula>
    </tableColumn>
    <tableColumn id="2" xr3:uid="{1FA81344-9799-4FC1-8827-B86F3E7466E5}" name="รหัส" dataDxfId="44"/>
    <tableColumn id="3" xr3:uid="{F892A054-EFD9-4E23-82DE-BD251CFB7536}" name="สถาบัน" dataDxfId="43"/>
    <tableColumn id="4" xr3:uid="{DA22DB38-2EE2-462A-B411-1CB25A54D7C9}" name="ชื่อผู้รับผิดชอบ" dataDxfId="42"/>
    <tableColumn id="22" xr3:uid="{C90CDDC7-00C9-4FC4-9753-84D9B356E4CE}" name="Type" dataDxfId="41"/>
    <tableColumn id="5" xr3:uid="{F3E73CF4-F135-4706-8F17-0257083B8836}" name="ชื่อบทความ" dataDxfId="40"/>
    <tableColumn id="6" xr3:uid="{98EAF638-ECB2-4AEC-8237-4F7EDA190D50}" name="ผู้แต่ง1" dataDxfId="39"/>
    <tableColumn id="7" xr3:uid="{D0484C96-8E24-4C82-86EB-F9E65174BA96}" name="ผู้แต่ง2" dataDxfId="38"/>
    <tableColumn id="8" xr3:uid="{6BCF159B-ECD4-46CF-B417-F8301EE4F4A3}" name="ผู้แต่ง3" dataDxfId="37"/>
    <tableColumn id="9" xr3:uid="{B82820E3-CCF6-4E01-83B8-7465959B4545}" name="ผู้แต่ง4" dataDxfId="36"/>
    <tableColumn id="10" xr3:uid="{C3FDD810-65CC-4620-A82E-B937365DD894}" name="ผู้แต่ง5" dataDxfId="35"/>
    <tableColumn id="23" xr3:uid="{DABDFAAF-C8DC-4E58-8C3F-A9AD0C820FD8}" name="ผู้แต่ง6" dataDxfId="34"/>
    <tableColumn id="11" xr3:uid="{77325089-5A0F-4505-9C85-A113D61E1809}" name="เบอร์โทร" dataDxfId="33"/>
    <tableColumn id="12" xr3:uid="{11E45B07-67DA-4DFB-8A49-83B042A6DD78}" name="อีเมล" dataDxfId="32"/>
    <tableColumn id="13" xr3:uid="{EA34841D-7FB9-4234-9AEB-F2EF10FDB9F4}" name="Subject" dataDxfId="31"/>
    <tableColumn id="19" xr3:uid="{9103BE0A-8F05-40BD-BBCA-68B0EBE9702F}" name="กรรมการ1" dataDxfId="30"/>
    <tableColumn id="18" xr3:uid="{8699B49E-C67F-419D-B147-02ADA5C0329C}" name="กรรมการ2" dataDxfId="29"/>
    <tableColumn id="17" xr3:uid="{27335AED-3E98-4507-ACA2-A2EB912EC00A}" name="กรรมการ3" dataDxfId="28"/>
    <tableColumn id="21" xr3:uid="{7548962D-056A-4190-A8E5-9550E5736CD0}" name="ประเมิน1" dataDxfId="27"/>
    <tableColumn id="20" xr3:uid="{9ADCFA32-C98E-49E2-9B31-2CD47CAB15B0}" name="ประเมิน2" dataDxfId="26"/>
    <tableColumn id="14" xr3:uid="{496BAA05-E425-4F0F-80AD-261E87EEAAAC}" name="ประเมิน3" dataDxfId="25"/>
    <tableColumn id="15" xr3:uid="{7B762914-1D3E-4080-85B3-BECD62678618}" name="แก้ไข" dataDxfId="24"/>
    <tableColumn id="16" xr3:uid="{F92B721A-3C37-41D0-A368-08C1FF4405F6}" name="สถานะการดำเนินงาน" dataDxfId="23">
      <calculatedColumnFormula>IF(Article[[#This Row],[รหัส]]="","",IF(X3&lt;3,"รอผลประเมินจากผู้ทรงฯ",IF(Article[[#This Row],[แก้ไข]]=FALSE,"รอผู้วิจัยปรับแก้ไข","ส่งจดหมายตอบรับ")))</calculatedColumnFormula>
    </tableColumn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4D2E023-1651-4C34-8ABD-7760941CF8E4}" name="RoomProceeding" displayName="RoomProceeding" ref="A2:V55" totalsRowShown="0" headerRowDxfId="22">
  <autoFilter ref="A2:V55" xr:uid="{7B93C14F-86CB-4F80-AE20-5AAF273379CC}"/>
  <tableColumns count="22">
    <tableColumn id="1" xr3:uid="{E0146782-095B-40AC-8D05-9AFA3C51EB8F}" name="ลำดับ" dataDxfId="21">
      <calculatedColumnFormula>IF(Article[[#This Row],[ลำดับ]]="","",Article[[#This Row],[ลำดับ]])</calculatedColumnFormula>
    </tableColumn>
    <tableColumn id="2" xr3:uid="{DAF2F443-32DD-4E84-AC6B-5D5F7A3A4133}" name="รหัส">
      <calculatedColumnFormula>IF(Article[[#This Row],[รหัส]]="","",Article[[#This Row],[รหัส]])</calculatedColumnFormula>
    </tableColumn>
    <tableColumn id="3" xr3:uid="{3F0E8B49-E9F5-4448-93FF-B128E7A4E619}" name="สถาบัน">
      <calculatedColumnFormula>IF(Article[[#This Row],[สถาบัน]]="","",Article[[#This Row],[สถาบัน]])</calculatedColumnFormula>
    </tableColumn>
    <tableColumn id="4" xr3:uid="{94C343F0-A95E-4FE0-8250-F5452601E3DD}" name="ชื่อผู้รับผิดชอบ">
      <calculatedColumnFormula>IF(Article[[#This Row],[ชื่อผู้รับผิดชอบ]]="","",Article[[#This Row],[ชื่อผู้รับผิดชอบ]])</calculatedColumnFormula>
    </tableColumn>
    <tableColumn id="5" xr3:uid="{7F533048-7721-43D3-A6CB-34725A017BEE}" name="ชื่อบทความ" dataDxfId="20">
      <calculatedColumnFormula>IF(Article[[#This Row],[ชื่อบทความ]]="","",Article[[#This Row],[ชื่อบทความ]])</calculatedColumnFormula>
    </tableColumn>
    <tableColumn id="6" xr3:uid="{2A2AF542-5795-419D-AF17-13A728BD8203}" name="ผู้แต่ง1"/>
    <tableColumn id="7" xr3:uid="{E9B1E878-6018-46BA-A42F-B3737DCD2DCF}" name="ผู้แต่ง2"/>
    <tableColumn id="8" xr3:uid="{DA94F326-A80D-4F48-9096-926F1EF771E9}" name="ผู้แต่ง3"/>
    <tableColumn id="9" xr3:uid="{2FE38D01-A5C9-4759-AD6B-CAB3D2508E2F}" name="ผู้แต่ง4"/>
    <tableColumn id="10" xr3:uid="{1A43DBA5-E1E4-4F21-81CA-FADBD804B383}" name="ผู้แต่ง5"/>
    <tableColumn id="11" xr3:uid="{61EC291F-DDC6-49A1-905E-5A52F40DDD30}" name="เบอร์โทร"/>
    <tableColumn id="12" xr3:uid="{D78BD380-D51C-4622-ABE9-A22FB8B6794A}" name="อีเมล"/>
    <tableColumn id="13" xr3:uid="{0AD18FBD-FA66-4237-81FF-7DFCC7D71C13}" name="Subject"/>
    <tableColumn id="19" xr3:uid="{F703A554-6B69-4FB2-8E76-92926799159C}" name="กรรมการ1" dataDxfId="19"/>
    <tableColumn id="18" xr3:uid="{2C2991D2-7409-45F7-9B3A-6EDEB758D3B7}" name="กรรมการ2" dataDxfId="18"/>
    <tableColumn id="17" xr3:uid="{4435C1E4-4843-4D68-8358-219B2283BB12}" name="กรรมการ3" dataDxfId="17"/>
    <tableColumn id="21" xr3:uid="{C348A2F3-B4A0-4598-B0BE-BDF0138ED8B6}" name="ประเมิน1" dataDxfId="16"/>
    <tableColumn id="20" xr3:uid="{FE2A4799-9357-44C1-B99F-E98760C6BE89}" name="ประเมิน2" dataDxfId="15"/>
    <tableColumn id="14" xr3:uid="{B29FBCDC-6C08-4E25-B7CC-37F3FE772868}" name="ประเมิน3" dataDxfId="14"/>
    <tableColumn id="15" xr3:uid="{09405E3F-040F-4BA2-8104-E3D2E78F743B}" name="แก้ไข" dataDxfId="13"/>
    <tableColumn id="16" xr3:uid="{EC4BEF75-419C-4BFD-B42E-1CC2DFF61A3D}" name="สถานะการดำเนินงาน"/>
    <tableColumn id="22" xr3:uid="{5393B51C-4F4B-4E8F-A2BA-EF93E41C5678}" name="ห้องนำเสนอ" dataDxfId="1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7BAF-2B87-4BC9-A132-3E51F6C9975D}">
  <dimension ref="A1:D8"/>
  <sheetViews>
    <sheetView workbookViewId="0">
      <selection activeCell="B9" sqref="B9"/>
    </sheetView>
  </sheetViews>
  <sheetFormatPr defaultRowHeight="24" x14ac:dyDescent="0.8"/>
  <cols>
    <col min="1" max="1" width="7.5" bestFit="1" customWidth="1"/>
    <col min="2" max="2" width="17.33203125" bestFit="1" customWidth="1"/>
    <col min="3" max="3" width="19.5" bestFit="1" customWidth="1"/>
  </cols>
  <sheetData>
    <row r="1" spans="1:4" x14ac:dyDescent="0.8">
      <c r="A1" t="s">
        <v>255</v>
      </c>
      <c r="B1" t="s">
        <v>221</v>
      </c>
      <c r="C1" t="s">
        <v>139</v>
      </c>
      <c r="D1" t="s">
        <v>168</v>
      </c>
    </row>
    <row r="2" spans="1:4" x14ac:dyDescent="0.8">
      <c r="A2">
        <v>1</v>
      </c>
      <c r="B2" t="s">
        <v>301</v>
      </c>
      <c r="C2" t="s">
        <v>10</v>
      </c>
      <c r="D2" t="s">
        <v>128</v>
      </c>
    </row>
    <row r="3" spans="1:4" x14ac:dyDescent="0.8">
      <c r="A3">
        <v>2</v>
      </c>
      <c r="B3" t="s">
        <v>302</v>
      </c>
      <c r="C3" t="s">
        <v>132</v>
      </c>
      <c r="D3" t="s">
        <v>127</v>
      </c>
    </row>
    <row r="4" spans="1:4" x14ac:dyDescent="0.8">
      <c r="A4">
        <v>3</v>
      </c>
      <c r="B4" t="s">
        <v>303</v>
      </c>
    </row>
    <row r="5" spans="1:4" x14ac:dyDescent="0.8">
      <c r="A5">
        <v>4</v>
      </c>
      <c r="B5" t="s">
        <v>304</v>
      </c>
    </row>
    <row r="6" spans="1:4" x14ac:dyDescent="0.8">
      <c r="A6">
        <v>5</v>
      </c>
      <c r="B6" t="s">
        <v>305</v>
      </c>
    </row>
    <row r="7" spans="1:4" x14ac:dyDescent="0.8">
      <c r="A7">
        <v>6</v>
      </c>
      <c r="B7" t="s">
        <v>306</v>
      </c>
    </row>
    <row r="8" spans="1:4" x14ac:dyDescent="0.8">
      <c r="A8">
        <v>7</v>
      </c>
      <c r="B8" t="s">
        <v>307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6F13-0F04-49EB-9ADF-50E4A325B638}">
  <dimension ref="A1:P54"/>
  <sheetViews>
    <sheetView zoomScaleNormal="100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O33" sqref="O33"/>
    </sheetView>
  </sheetViews>
  <sheetFormatPr defaultRowHeight="24" x14ac:dyDescent="0.8"/>
  <cols>
    <col min="1" max="1" width="21.83203125" customWidth="1"/>
    <col min="2" max="2" width="23" customWidth="1"/>
    <col min="3" max="3" width="19.83203125" customWidth="1"/>
    <col min="4" max="4" width="31.83203125" customWidth="1"/>
    <col min="5" max="5" width="41.75" customWidth="1"/>
    <col min="6" max="6" width="18.75" customWidth="1"/>
    <col min="7" max="7" width="17.58203125" customWidth="1"/>
    <col min="8" max="8" width="29.75" customWidth="1"/>
    <col min="9" max="9" width="36.75" customWidth="1"/>
    <col min="10" max="10" width="14.58203125" customWidth="1"/>
    <col min="11" max="11" width="25.08203125" customWidth="1"/>
    <col min="12" max="12" width="46.08203125" customWidth="1"/>
    <col min="13" max="13" width="18.25" customWidth="1"/>
    <col min="15" max="15" width="35.83203125" customWidth="1"/>
    <col min="16" max="16" width="58.33203125" customWidth="1"/>
  </cols>
  <sheetData>
    <row r="1" spans="1:16" ht="30" x14ac:dyDescent="1">
      <c r="N1" s="34">
        <f>COUNTIF(Data[เข้าระบบ],TRUE)</f>
        <v>47</v>
      </c>
    </row>
    <row r="2" spans="1:16" x14ac:dyDescent="0.8">
      <c r="A2" t="s">
        <v>256</v>
      </c>
      <c r="B2" s="18" t="s">
        <v>257</v>
      </c>
      <c r="C2" s="18" t="s">
        <v>0</v>
      </c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19" t="s">
        <v>8</v>
      </c>
      <c r="L2" s="19" t="s">
        <v>9</v>
      </c>
      <c r="M2" s="31" t="s">
        <v>221</v>
      </c>
      <c r="N2" s="32" t="s">
        <v>290</v>
      </c>
      <c r="O2" s="32" t="s">
        <v>343</v>
      </c>
      <c r="P2" s="32" t="s">
        <v>344</v>
      </c>
    </row>
    <row r="3" spans="1:16" x14ac:dyDescent="0.8">
      <c r="A3" t="str">
        <f>IF(Data!$C3="นักวิชาการของ ม.สวนดุสิต","(IB) "&amp;Data!$G3,"(OB) "&amp;Data!$G3)</f>
        <v>(IB) อัมพร ศรีประเสริฐสุข</v>
      </c>
      <c r="B3" s="20" t="str">
        <f>IF(M3=key!$B$2,key!$A$2&amp;"-"&amp;A3,IF(M3=key!$B$3,key!$A$3&amp;"-"&amp;A3,IF(M3=key!$B$4,key!$A$4&amp;"-"&amp;A3,IF(M3=key!$B$5,key!$A$5&amp;"-"&amp;A3,IF(M3=key!$B$6,key!$A$6&amp;"-"&amp;A3,IF(M3=key!$B$7,key!$A$7&amp;"-"&amp;A3,IF(M3=key!$B$8,key!$A$8&amp;"-"&amp;A3)))))))</f>
        <v>2-(IB) อัมพร ศรีประเสริฐสุข</v>
      </c>
      <c r="C3" s="20" t="s">
        <v>10</v>
      </c>
      <c r="D3" s="21" t="s">
        <v>24</v>
      </c>
      <c r="E3" s="21"/>
      <c r="F3" s="21" t="s">
        <v>19</v>
      </c>
      <c r="G3" s="21" t="s">
        <v>25</v>
      </c>
      <c r="H3" s="21" t="s">
        <v>26</v>
      </c>
      <c r="I3" s="21" t="s">
        <v>27</v>
      </c>
      <c r="J3" s="21" t="s">
        <v>28</v>
      </c>
      <c r="K3" s="21" t="s">
        <v>29</v>
      </c>
      <c r="L3" s="21" t="s">
        <v>18</v>
      </c>
      <c r="M3" s="21" t="s">
        <v>302</v>
      </c>
      <c r="N3" s="33" t="b">
        <v>1</v>
      </c>
      <c r="O3" s="41"/>
      <c r="P3" s="41"/>
    </row>
    <row r="4" spans="1:16" x14ac:dyDescent="0.8">
      <c r="A4" t="str">
        <f>IF(Data!$C4="นักวิชาการของ ม.สวนดุสิต","(IB) "&amp;Data!$G4,"(OB) "&amp;Data!$G4)</f>
        <v>(IB) สุดารัตน์ เจตน์ปัญจภัค</v>
      </c>
      <c r="B4" s="20" t="str">
        <f>IF(M4=key!$B$2,key!$A$2&amp;"-"&amp;A4,IF(M4=key!$B$3,key!$A$3&amp;"-"&amp;A4,IF(M4=key!$B$4,key!$A$4&amp;"-"&amp;A4,IF(M4=key!$B$5,key!$A$5&amp;"-"&amp;A4,IF(M4=key!$B$6,key!$A$6&amp;"-"&amp;A4,IF(M4=key!$B$7,key!$A$7&amp;"-"&amp;A4,IF(M4=key!$B$8,key!$A$8&amp;"-"&amp;A4)))))))</f>
        <v>4-(IB) สุดารัตน์ เจตน์ปัญจภัค</v>
      </c>
      <c r="C4" s="22" t="s">
        <v>10</v>
      </c>
      <c r="D4" s="17" t="s">
        <v>24</v>
      </c>
      <c r="E4" s="17"/>
      <c r="F4" s="17" t="s">
        <v>30</v>
      </c>
      <c r="G4" s="17" t="s">
        <v>31</v>
      </c>
      <c r="H4" s="17" t="s">
        <v>14</v>
      </c>
      <c r="I4" s="17" t="s">
        <v>32</v>
      </c>
      <c r="J4" s="17" t="s">
        <v>33</v>
      </c>
      <c r="K4" s="17" t="s">
        <v>34</v>
      </c>
      <c r="L4" s="17" t="s">
        <v>18</v>
      </c>
      <c r="M4" s="17" t="s">
        <v>304</v>
      </c>
      <c r="N4" s="33" t="b">
        <v>1</v>
      </c>
      <c r="O4" s="41"/>
      <c r="P4" s="41"/>
    </row>
    <row r="5" spans="1:16" x14ac:dyDescent="0.8">
      <c r="A5" t="str">
        <f>IF(Data!$C5="นักวิชาการของ ม.สวนดุสิต","(IB) "&amp;Data!$G5,"(OB) "&amp;Data!$G5)</f>
        <v>(IB) ชยาพล ชมชัยยา</v>
      </c>
      <c r="B5" s="20" t="str">
        <f>IF(M5=key!$B$2,key!$A$2&amp;"-"&amp;A5,IF(M5=key!$B$3,key!$A$3&amp;"-"&amp;A5,IF(M5=key!$B$4,key!$A$4&amp;"-"&amp;A5,IF(M5=key!$B$5,key!$A$5&amp;"-"&amp;A5,IF(M5=key!$B$6,key!$A$6&amp;"-"&amp;A5,IF(M5=key!$B$7,key!$A$7&amp;"-"&amp;A5,IF(M5=key!$B$8,key!$A$8&amp;"-"&amp;A5)))))))</f>
        <v>4-(IB) ชยาพล ชมชัยยา</v>
      </c>
      <c r="C5" s="20" t="s">
        <v>10</v>
      </c>
      <c r="D5" s="21" t="s">
        <v>24</v>
      </c>
      <c r="E5" s="21"/>
      <c r="F5" s="21" t="s">
        <v>19</v>
      </c>
      <c r="G5" s="21" t="s">
        <v>39</v>
      </c>
      <c r="H5" s="21" t="s">
        <v>40</v>
      </c>
      <c r="I5" s="21" t="s">
        <v>41</v>
      </c>
      <c r="J5" s="21" t="s">
        <v>42</v>
      </c>
      <c r="K5" s="21" t="s">
        <v>43</v>
      </c>
      <c r="L5" s="21" t="s">
        <v>18</v>
      </c>
      <c r="M5" s="17" t="s">
        <v>304</v>
      </c>
      <c r="N5" s="33" t="b">
        <v>1</v>
      </c>
      <c r="O5" s="41"/>
      <c r="P5" s="41"/>
    </row>
    <row r="6" spans="1:16" x14ac:dyDescent="0.8">
      <c r="A6" t="str">
        <f>IF(Data!$C6="นักวิชาการของ ม.สวนดุสิต","(IB) "&amp;Data!$G6,"(OB) "&amp;Data!$G6)</f>
        <v>(IB) ณัฐพร โอวาทนุพัฒน์</v>
      </c>
      <c r="B6" s="20" t="str">
        <f>IF(M6=key!$B$2,key!$A$2&amp;"-"&amp;A6,IF(M6=key!$B$3,key!$A$3&amp;"-"&amp;A6,IF(M6=key!$B$4,key!$A$4&amp;"-"&amp;A6,IF(M6=key!$B$5,key!$A$5&amp;"-"&amp;A6,IF(M6=key!$B$6,key!$A$6&amp;"-"&amp;A6,IF(M6=key!$B$7,key!$A$7&amp;"-"&amp;A6,IF(M6=key!$B$8,key!$A$8&amp;"-"&amp;A6)))))))</f>
        <v>4-(IB) ณัฐพร โอวาทนุพัฒน์</v>
      </c>
      <c r="C6" s="22" t="s">
        <v>10</v>
      </c>
      <c r="D6" s="17" t="s">
        <v>24</v>
      </c>
      <c r="E6" s="17"/>
      <c r="F6" s="17" t="s">
        <v>19</v>
      </c>
      <c r="G6" s="17" t="s">
        <v>44</v>
      </c>
      <c r="H6" s="17" t="s">
        <v>40</v>
      </c>
      <c r="I6" s="17" t="s">
        <v>45</v>
      </c>
      <c r="J6" s="17" t="s">
        <v>46</v>
      </c>
      <c r="K6" s="17" t="s">
        <v>47</v>
      </c>
      <c r="L6" s="17" t="s">
        <v>18</v>
      </c>
      <c r="M6" s="17" t="s">
        <v>304</v>
      </c>
      <c r="N6" s="33" t="b">
        <v>1</v>
      </c>
      <c r="O6" s="41"/>
      <c r="P6" s="41"/>
    </row>
    <row r="7" spans="1:16" x14ac:dyDescent="0.8">
      <c r="A7" t="str">
        <f>IF(Data!$C7="นักวิชาการของ ม.สวนดุสิต","(IB) "&amp;Data!$G7,"(OB) "&amp;Data!$G7)</f>
        <v>(IB) สุดสวาท จันทร์ดำ</v>
      </c>
      <c r="B7" s="20" t="str">
        <f>IF(M7=key!$B$2,key!$A$2&amp;"-"&amp;A7,IF(M7=key!$B$3,key!$A$3&amp;"-"&amp;A7,IF(M7=key!$B$4,key!$A$4&amp;"-"&amp;A7,IF(M7=key!$B$5,key!$A$5&amp;"-"&amp;A7,IF(M7=key!$B$6,key!$A$6&amp;"-"&amp;A7,IF(M7=key!$B$7,key!$A$7&amp;"-"&amp;A7,IF(M7=key!$B$8,key!$A$8&amp;"-"&amp;A7)))))))</f>
        <v>3-(IB) สุดสวาท จันทร์ดำ</v>
      </c>
      <c r="C7" s="20" t="s">
        <v>10</v>
      </c>
      <c r="D7" s="21" t="s">
        <v>24</v>
      </c>
      <c r="E7" s="21"/>
      <c r="F7" s="21" t="s">
        <v>30</v>
      </c>
      <c r="G7" s="21" t="s">
        <v>48</v>
      </c>
      <c r="H7" s="21" t="s">
        <v>26</v>
      </c>
      <c r="I7" s="21" t="s">
        <v>49</v>
      </c>
      <c r="J7" s="21" t="s">
        <v>50</v>
      </c>
      <c r="K7" s="21" t="s">
        <v>51</v>
      </c>
      <c r="L7" s="21" t="s">
        <v>18</v>
      </c>
      <c r="M7" s="21" t="s">
        <v>303</v>
      </c>
      <c r="N7" s="33" t="b">
        <v>1</v>
      </c>
      <c r="O7" s="41"/>
      <c r="P7" s="41"/>
    </row>
    <row r="8" spans="1:16" x14ac:dyDescent="0.8">
      <c r="A8" t="str">
        <f>IF(Data!$C8="นักวิชาการของ ม.สวนดุสิต","(IB) "&amp;Data!$G8,"(OB) "&amp;Data!$G8)</f>
        <v>(IB) ปริศนา มัชฌิมา</v>
      </c>
      <c r="B8" s="20" t="str">
        <f>IF(M8=key!$B$2,key!$A$2&amp;"-"&amp;A8,IF(M8=key!$B$3,key!$A$3&amp;"-"&amp;A8,IF(M8=key!$B$4,key!$A$4&amp;"-"&amp;A8,IF(M8=key!$B$5,key!$A$5&amp;"-"&amp;A8,IF(M8=key!$B$6,key!$A$6&amp;"-"&amp;A8,IF(M8=key!$B$7,key!$A$7&amp;"-"&amp;A8,IF(M8=key!$B$8,key!$A$8&amp;"-"&amp;A8)))))))</f>
        <v>2-(IB) ปริศนา มัชฌิมา</v>
      </c>
      <c r="C8" s="22" t="s">
        <v>10</v>
      </c>
      <c r="D8" s="17" t="s">
        <v>24</v>
      </c>
      <c r="E8" s="17"/>
      <c r="F8" s="17" t="s">
        <v>19</v>
      </c>
      <c r="G8" s="17" t="s">
        <v>52</v>
      </c>
      <c r="H8" s="17" t="s">
        <v>14</v>
      </c>
      <c r="I8" s="17" t="s">
        <v>53</v>
      </c>
      <c r="J8" s="17" t="s">
        <v>54</v>
      </c>
      <c r="K8" s="17" t="s">
        <v>55</v>
      </c>
      <c r="L8" s="17" t="s">
        <v>18</v>
      </c>
      <c r="M8" s="17" t="s">
        <v>302</v>
      </c>
      <c r="N8" s="33" t="b">
        <v>1</v>
      </c>
      <c r="O8" s="41"/>
      <c r="P8" s="41"/>
    </row>
    <row r="9" spans="1:16" x14ac:dyDescent="0.8">
      <c r="A9" t="str">
        <f>IF(Data!$C9="นักวิชาการของ ม.สวนดุสิต","(IB) "&amp;Data!$G9,"(OB) "&amp;Data!$G9)</f>
        <v>(IB) สายสุดา ปั้นตระกูล</v>
      </c>
      <c r="B9" s="20" t="str">
        <f>IF(M9=key!$B$2,key!$A$2&amp;"-"&amp;A9,IF(M9=key!$B$3,key!$A$3&amp;"-"&amp;A9,IF(M9=key!$B$4,key!$A$4&amp;"-"&amp;A9,IF(M9=key!$B$5,key!$A$5&amp;"-"&amp;A9,IF(M9=key!$B$6,key!$A$6&amp;"-"&amp;A9,IF(M9=key!$B$7,key!$A$7&amp;"-"&amp;A9,IF(M9=key!$B$8,key!$A$8&amp;"-"&amp;A9)))))))</f>
        <v>2-(IB) สายสุดา ปั้นตระกูล</v>
      </c>
      <c r="C9" s="20" t="s">
        <v>10</v>
      </c>
      <c r="D9" s="21" t="s">
        <v>24</v>
      </c>
      <c r="E9" s="21"/>
      <c r="F9" s="21" t="s">
        <v>19</v>
      </c>
      <c r="G9" s="21" t="s">
        <v>56</v>
      </c>
      <c r="H9" s="21" t="s">
        <v>40</v>
      </c>
      <c r="I9" s="21" t="s">
        <v>57</v>
      </c>
      <c r="J9" s="21" t="s">
        <v>58</v>
      </c>
      <c r="K9" s="21" t="s">
        <v>59</v>
      </c>
      <c r="L9" s="21" t="s">
        <v>18</v>
      </c>
      <c r="M9" s="17" t="s">
        <v>302</v>
      </c>
      <c r="N9" s="33" t="b">
        <v>1</v>
      </c>
      <c r="O9" s="41"/>
      <c r="P9" s="41"/>
    </row>
    <row r="10" spans="1:16" x14ac:dyDescent="0.8">
      <c r="A10" t="str">
        <f>IF(Data!$C10="นักวิชาการของ ม.สวนดุสิต","(IB) "&amp;Data!$G10,"(OB) "&amp;Data!$G10)</f>
        <v>(IB) บุญญลักษม์ ตำนานจิตร</v>
      </c>
      <c r="B10" s="20" t="str">
        <f>IF(M10=key!$B$2,key!$A$2&amp;"-"&amp;A10,IF(M10=key!$B$3,key!$A$3&amp;"-"&amp;A10,IF(M10=key!$B$4,key!$A$4&amp;"-"&amp;A10,IF(M10=key!$B$5,key!$A$5&amp;"-"&amp;A10,IF(M10=key!$B$6,key!$A$6&amp;"-"&amp;A10,IF(M10=key!$B$7,key!$A$7&amp;"-"&amp;A10,IF(M10=key!$B$8,key!$A$8&amp;"-"&amp;A10)))))))</f>
        <v>2-(IB) บุญญลักษม์ ตำนานจิตร</v>
      </c>
      <c r="C10" s="22" t="s">
        <v>10</v>
      </c>
      <c r="D10" s="17" t="s">
        <v>24</v>
      </c>
      <c r="E10" s="17"/>
      <c r="F10" s="17" t="s">
        <v>19</v>
      </c>
      <c r="G10" s="17" t="s">
        <v>69</v>
      </c>
      <c r="H10" s="17" t="s">
        <v>40</v>
      </c>
      <c r="I10" s="17" t="s">
        <v>70</v>
      </c>
      <c r="J10" s="17" t="s">
        <v>71</v>
      </c>
      <c r="K10" s="17" t="s">
        <v>72</v>
      </c>
      <c r="L10" s="17" t="s">
        <v>18</v>
      </c>
      <c r="M10" s="17" t="s">
        <v>302</v>
      </c>
      <c r="N10" s="33" t="b">
        <v>1</v>
      </c>
      <c r="O10" s="41"/>
      <c r="P10" s="41"/>
    </row>
    <row r="11" spans="1:16" x14ac:dyDescent="0.8">
      <c r="A11" t="str">
        <f>IF(Data!$C11="นักวิชาการของ ม.สวนดุสิต","(IB) "&amp;Data!$G11,"(OB) "&amp;Data!$G11)</f>
        <v>(IB) เอกชัย  พุมดวง</v>
      </c>
      <c r="B11" s="20" t="str">
        <f>IF(M11=key!$B$2,key!$A$2&amp;"-"&amp;A11,IF(M11=key!$B$3,key!$A$3&amp;"-"&amp;A11,IF(M11=key!$B$4,key!$A$4&amp;"-"&amp;A11,IF(M11=key!$B$5,key!$A$5&amp;"-"&amp;A11,IF(M11=key!$B$6,key!$A$6&amp;"-"&amp;A11,IF(M11=key!$B$7,key!$A$7&amp;"-"&amp;A11,IF(M11=key!$B$8,key!$A$8&amp;"-"&amp;A11)))))))</f>
        <v>5-(IB) เอกชัย  พุมดวง</v>
      </c>
      <c r="C11" s="20" t="s">
        <v>10</v>
      </c>
      <c r="D11" s="21" t="s">
        <v>24</v>
      </c>
      <c r="E11" s="21"/>
      <c r="F11" s="21" t="s">
        <v>19</v>
      </c>
      <c r="G11" s="21" t="s">
        <v>81</v>
      </c>
      <c r="H11" s="21" t="s">
        <v>26</v>
      </c>
      <c r="I11" s="21" t="s">
        <v>82</v>
      </c>
      <c r="J11" s="21" t="s">
        <v>83</v>
      </c>
      <c r="K11" s="21" t="s">
        <v>84</v>
      </c>
      <c r="L11" s="21" t="s">
        <v>18</v>
      </c>
      <c r="M11" s="21" t="s">
        <v>305</v>
      </c>
      <c r="N11" s="33" t="b">
        <v>1</v>
      </c>
      <c r="O11" s="41"/>
      <c r="P11" s="41"/>
    </row>
    <row r="12" spans="1:16" x14ac:dyDescent="0.8">
      <c r="A12" t="str">
        <f>IF(Data!$C12="นักวิชาการของ ม.สวนดุสิต","(IB) "&amp;Data!$G12,"(OB) "&amp;Data!$G12)</f>
        <v>(IB) ยุสนีย์ โสมทัศน์</v>
      </c>
      <c r="B12" s="20" t="str">
        <f>IF(M12=key!$B$2,key!$A$2&amp;"-"&amp;A12,IF(M12=key!$B$3,key!$A$3&amp;"-"&amp;A12,IF(M12=key!$B$4,key!$A$4&amp;"-"&amp;A12,IF(M12=key!$B$5,key!$A$5&amp;"-"&amp;A12,IF(M12=key!$B$6,key!$A$6&amp;"-"&amp;A12,IF(M12=key!$B$7,key!$A$7&amp;"-"&amp;A12,IF(M12=key!$B$8,key!$A$8&amp;"-"&amp;A12)))))))</f>
        <v>5-(IB) ยุสนีย์ โสมทัศน์</v>
      </c>
      <c r="C12" s="22" t="s">
        <v>10</v>
      </c>
      <c r="D12" s="17" t="s">
        <v>24</v>
      </c>
      <c r="E12" s="17"/>
      <c r="F12" s="17" t="s">
        <v>19</v>
      </c>
      <c r="G12" s="17" t="s">
        <v>85</v>
      </c>
      <c r="H12" s="17" t="s">
        <v>26</v>
      </c>
      <c r="I12" s="17" t="s">
        <v>86</v>
      </c>
      <c r="J12" s="17" t="s">
        <v>87</v>
      </c>
      <c r="K12" s="17" t="s">
        <v>88</v>
      </c>
      <c r="L12" s="17" t="s">
        <v>18</v>
      </c>
      <c r="M12" s="21" t="s">
        <v>305</v>
      </c>
      <c r="N12" s="33" t="b">
        <v>1</v>
      </c>
      <c r="O12" s="41"/>
      <c r="P12" s="41"/>
    </row>
    <row r="13" spans="1:16" x14ac:dyDescent="0.8">
      <c r="A13" t="str">
        <f>IF(Data!$C13="นักวิชาการของ ม.สวนดุสิต","(IB) "&amp;Data!$G13,"(OB) "&amp;Data!$G13)</f>
        <v>(IB) บรรพต พิจิตรกำเนิด</v>
      </c>
      <c r="B13" s="20" t="str">
        <f>IF(M13=key!$B$2,key!$A$2&amp;"-"&amp;A13,IF(M13=key!$B$3,key!$A$3&amp;"-"&amp;A13,IF(M13=key!$B$4,key!$A$4&amp;"-"&amp;A13,IF(M13=key!$B$5,key!$A$5&amp;"-"&amp;A13,IF(M13=key!$B$6,key!$A$6&amp;"-"&amp;A13,IF(M13=key!$B$7,key!$A$7&amp;"-"&amp;A13,IF(M13=key!$B$8,key!$A$8&amp;"-"&amp;A13)))))))</f>
        <v>2-(IB) บรรพต พิจิตรกำเนิด</v>
      </c>
      <c r="C13" s="20" t="s">
        <v>10</v>
      </c>
      <c r="D13" s="21" t="s">
        <v>24</v>
      </c>
      <c r="E13" s="21"/>
      <c r="F13" s="21" t="s">
        <v>19</v>
      </c>
      <c r="G13" s="21" t="s">
        <v>89</v>
      </c>
      <c r="H13" s="21" t="s">
        <v>40</v>
      </c>
      <c r="I13" s="21" t="s">
        <v>90</v>
      </c>
      <c r="J13" s="21" t="s">
        <v>91</v>
      </c>
      <c r="K13" s="21" t="s">
        <v>92</v>
      </c>
      <c r="L13" s="21" t="s">
        <v>18</v>
      </c>
      <c r="M13" s="21" t="s">
        <v>302</v>
      </c>
      <c r="N13" s="33" t="b">
        <v>1</v>
      </c>
      <c r="O13" s="41"/>
      <c r="P13" s="41"/>
    </row>
    <row r="14" spans="1:16" x14ac:dyDescent="0.8">
      <c r="A14" t="str">
        <f>IF(Data!$C14="นักวิชาการของ ม.สวนดุสิต","(IB) "&amp;Data!$G14,"(OB) "&amp;Data!$G14)</f>
        <v>(IB) จิรัฐ ชวนชม</v>
      </c>
      <c r="B14" s="20" t="str">
        <f>IF(M14=key!$B$2,key!$A$2&amp;"-"&amp;A14,IF(M14=key!$B$3,key!$A$3&amp;"-"&amp;A14,IF(M14=key!$B$4,key!$A$4&amp;"-"&amp;A14,IF(M14=key!$B$5,key!$A$5&amp;"-"&amp;A14,IF(M14=key!$B$6,key!$A$6&amp;"-"&amp;A14,IF(M14=key!$B$7,key!$A$7&amp;"-"&amp;A14,IF(M14=key!$B$8,key!$A$8&amp;"-"&amp;A14)))))))</f>
        <v>1-(IB) จิรัฐ ชวนชม</v>
      </c>
      <c r="C14" s="22" t="s">
        <v>10</v>
      </c>
      <c r="D14" s="17" t="s">
        <v>11</v>
      </c>
      <c r="E14" s="17"/>
      <c r="F14" s="17" t="s">
        <v>12</v>
      </c>
      <c r="G14" s="17" t="s">
        <v>13</v>
      </c>
      <c r="H14" s="17" t="s">
        <v>14</v>
      </c>
      <c r="I14" s="17" t="s">
        <v>15</v>
      </c>
      <c r="J14" s="17" t="s">
        <v>16</v>
      </c>
      <c r="K14" s="17" t="s">
        <v>17</v>
      </c>
      <c r="L14" s="17" t="s">
        <v>18</v>
      </c>
      <c r="M14" s="17" t="s">
        <v>301</v>
      </c>
      <c r="N14" s="33" t="b">
        <v>1</v>
      </c>
      <c r="O14" s="41"/>
      <c r="P14" s="41"/>
    </row>
    <row r="15" spans="1:16" x14ac:dyDescent="0.8">
      <c r="A15" t="str">
        <f>IF(Data!$C15="นักวิชาการของ ม.สวนดุสิต","(IB) "&amp;Data!$G15,"(OB) "&amp;Data!$G15)</f>
        <v>(IB) ภคพร กระจาดทอง</v>
      </c>
      <c r="B15" s="20" t="str">
        <f>IF(M15=key!$B$2,key!$A$2&amp;"-"&amp;A15,IF(M15=key!$B$3,key!$A$3&amp;"-"&amp;A15,IF(M15=key!$B$4,key!$A$4&amp;"-"&amp;A15,IF(M15=key!$B$5,key!$A$5&amp;"-"&amp;A15,IF(M15=key!$B$6,key!$A$6&amp;"-"&amp;A15,IF(M15=key!$B$7,key!$A$7&amp;"-"&amp;A15,IF(M15=key!$B$8,key!$A$8&amp;"-"&amp;A15)))))))</f>
        <v>1-(IB) ภคพร กระจาดทอง</v>
      </c>
      <c r="C15" s="20" t="s">
        <v>10</v>
      </c>
      <c r="D15" s="21" t="s">
        <v>11</v>
      </c>
      <c r="E15" s="21"/>
      <c r="F15" s="21" t="s">
        <v>19</v>
      </c>
      <c r="G15" s="21" t="s">
        <v>20</v>
      </c>
      <c r="H15" s="21" t="s">
        <v>14</v>
      </c>
      <c r="I15" s="21" t="s">
        <v>21</v>
      </c>
      <c r="J15" s="21" t="s">
        <v>22</v>
      </c>
      <c r="K15" s="21" t="s">
        <v>23</v>
      </c>
      <c r="L15" s="21" t="s">
        <v>18</v>
      </c>
      <c r="M15" s="17" t="s">
        <v>301</v>
      </c>
      <c r="N15" s="33" t="b">
        <v>1</v>
      </c>
      <c r="O15" s="41"/>
      <c r="P15" s="41"/>
    </row>
    <row r="16" spans="1:16" x14ac:dyDescent="0.8">
      <c r="A16" t="str">
        <f>IF(Data!$C16="นักวิชาการของ ม.สวนดุสิต","(IB) "&amp;Data!$G16,"(OB) "&amp;Data!$G16)</f>
        <v>(IB) วันเพ็ญ ควรสมาน</v>
      </c>
      <c r="B16" s="20" t="str">
        <f>IF(M16=key!$B$2,key!$A$2&amp;"-"&amp;A16,IF(M16=key!$B$3,key!$A$3&amp;"-"&amp;A16,IF(M16=key!$B$4,key!$A$4&amp;"-"&amp;A16,IF(M16=key!$B$5,key!$A$5&amp;"-"&amp;A16,IF(M16=key!$B$6,key!$A$6&amp;"-"&amp;A16,IF(M16=key!$B$7,key!$A$7&amp;"-"&amp;A16,IF(M16=key!$B$8,key!$A$8&amp;"-"&amp;A16)))))))</f>
        <v>1-(IB) วันเพ็ญ ควรสมาน</v>
      </c>
      <c r="C16" s="22" t="s">
        <v>10</v>
      </c>
      <c r="D16" s="17" t="s">
        <v>11</v>
      </c>
      <c r="E16" s="17"/>
      <c r="F16" s="17" t="s">
        <v>19</v>
      </c>
      <c r="G16" s="17" t="s">
        <v>35</v>
      </c>
      <c r="H16" s="17" t="s">
        <v>14</v>
      </c>
      <c r="I16" s="17" t="s">
        <v>36</v>
      </c>
      <c r="J16" s="17" t="s">
        <v>37</v>
      </c>
      <c r="K16" s="17" t="s">
        <v>38</v>
      </c>
      <c r="L16" s="17" t="s">
        <v>18</v>
      </c>
      <c r="M16" s="17" t="s">
        <v>301</v>
      </c>
      <c r="N16" s="33" t="b">
        <v>1</v>
      </c>
      <c r="O16" s="41"/>
      <c r="P16" s="41"/>
    </row>
    <row r="17" spans="1:16" x14ac:dyDescent="0.8">
      <c r="A17" t="str">
        <f>IF(Data!$C17="นักวิชาการของ ม.สวนดุสิต","(IB) "&amp;Data!$G17,"(OB) "&amp;Data!$G17)</f>
        <v>(IB) ภุชงค์ เมนะสินธุ์</v>
      </c>
      <c r="B17" s="20" t="str">
        <f>IF(M17=key!$B$2,key!$A$2&amp;"-"&amp;A17,IF(M17=key!$B$3,key!$A$3&amp;"-"&amp;A17,IF(M17=key!$B$4,key!$A$4&amp;"-"&amp;A17,IF(M17=key!$B$5,key!$A$5&amp;"-"&amp;A17,IF(M17=key!$B$6,key!$A$6&amp;"-"&amp;A17,IF(M17=key!$B$7,key!$A$7&amp;"-"&amp;A17,IF(M17=key!$B$8,key!$A$8&amp;"-"&amp;A17)))))))</f>
        <v>1-(IB) ภุชงค์ เมนะสินธุ์</v>
      </c>
      <c r="C17" s="20" t="s">
        <v>10</v>
      </c>
      <c r="D17" s="21" t="s">
        <v>11</v>
      </c>
      <c r="E17" s="21"/>
      <c r="F17" s="21" t="s">
        <v>30</v>
      </c>
      <c r="G17" s="21" t="s">
        <v>65</v>
      </c>
      <c r="H17" s="21" t="s">
        <v>40</v>
      </c>
      <c r="I17" s="21" t="s">
        <v>66</v>
      </c>
      <c r="J17" s="21" t="s">
        <v>67</v>
      </c>
      <c r="K17" s="21" t="s">
        <v>68</v>
      </c>
      <c r="L17" s="21" t="s">
        <v>18</v>
      </c>
      <c r="M17" s="17" t="s">
        <v>301</v>
      </c>
      <c r="N17" s="33" t="b">
        <v>1</v>
      </c>
      <c r="O17" s="41"/>
      <c r="P17" s="41"/>
    </row>
    <row r="18" spans="1:16" x14ac:dyDescent="0.8">
      <c r="A18" t="str">
        <f>IF(Data!$C18="นักวิชาการของ ม.สวนดุสิต","(IB) "&amp;Data!$G18,"(OB) "&amp;Data!$G18)</f>
        <v>(IB) นงลักษณ์ โพธิ์ไพจิตร</v>
      </c>
      <c r="B18" s="20" t="str">
        <f>IF(M18=key!$B$2,key!$A$2&amp;"-"&amp;A18,IF(M18=key!$B$3,key!$A$3&amp;"-"&amp;A18,IF(M18=key!$B$4,key!$A$4&amp;"-"&amp;A18,IF(M18=key!$B$5,key!$A$5&amp;"-"&amp;A18,IF(M18=key!$B$6,key!$A$6&amp;"-"&amp;A18,IF(M18=key!$B$7,key!$A$7&amp;"-"&amp;A18,IF(M18=key!$B$8,key!$A$8&amp;"-"&amp;A18)))))))</f>
        <v>1-(IB) นงลักษณ์ โพธิ์ไพจิตร</v>
      </c>
      <c r="C18" s="22" t="s">
        <v>10</v>
      </c>
      <c r="D18" s="17" t="s">
        <v>11</v>
      </c>
      <c r="E18" s="17"/>
      <c r="F18" s="17" t="s">
        <v>30</v>
      </c>
      <c r="G18" s="17" t="s">
        <v>73</v>
      </c>
      <c r="H18" s="17" t="s">
        <v>40</v>
      </c>
      <c r="I18" s="17" t="s">
        <v>74</v>
      </c>
      <c r="J18" s="17" t="s">
        <v>75</v>
      </c>
      <c r="K18" s="17" t="s">
        <v>76</v>
      </c>
      <c r="L18" s="17" t="s">
        <v>18</v>
      </c>
      <c r="M18" s="17" t="s">
        <v>301</v>
      </c>
      <c r="N18" s="33" t="b">
        <v>1</v>
      </c>
      <c r="O18" s="41"/>
      <c r="P18" s="41"/>
    </row>
    <row r="19" spans="1:16" x14ac:dyDescent="0.8">
      <c r="A19" t="str">
        <f>IF(Data!$C19="นักวิชาการของ ม.สวนดุสิต","(IB) "&amp;Data!$G19,"(OB) "&amp;Data!$G19)</f>
        <v>(IB) นฤมล โสภารัตนกุล</v>
      </c>
      <c r="B19" s="20" t="str">
        <f>IF(M19=key!$B$2,key!$A$2&amp;"-"&amp;A19,IF(M19=key!$B$3,key!$A$3&amp;"-"&amp;A19,IF(M19=key!$B$4,key!$A$4&amp;"-"&amp;A19,IF(M19=key!$B$5,key!$A$5&amp;"-"&amp;A19,IF(M19=key!$B$6,key!$A$6&amp;"-"&amp;A19,IF(M19=key!$B$7,key!$A$7&amp;"-"&amp;A19,IF(M19=key!$B$8,key!$A$8&amp;"-"&amp;A19)))))))</f>
        <v>1-(IB) นฤมล โสภารัตนกุล</v>
      </c>
      <c r="C19" s="20" t="s">
        <v>10</v>
      </c>
      <c r="D19" s="21" t="s">
        <v>11</v>
      </c>
      <c r="E19" s="21"/>
      <c r="F19" s="21" t="s">
        <v>30</v>
      </c>
      <c r="G19" s="21" t="s">
        <v>77</v>
      </c>
      <c r="H19" s="21" t="s">
        <v>14</v>
      </c>
      <c r="I19" s="21" t="s">
        <v>78</v>
      </c>
      <c r="J19" s="21" t="s">
        <v>79</v>
      </c>
      <c r="K19" s="21" t="s">
        <v>80</v>
      </c>
      <c r="L19" s="21" t="s">
        <v>18</v>
      </c>
      <c r="M19" s="17" t="s">
        <v>301</v>
      </c>
      <c r="N19" s="33" t="b">
        <v>1</v>
      </c>
      <c r="O19" s="41"/>
      <c r="P19" s="41"/>
    </row>
    <row r="20" spans="1:16" x14ac:dyDescent="0.8">
      <c r="A20" t="str">
        <f>IF(Data!$C20="นักวิชาการของ ม.สวนดุสิต","(IB) "&amp;Data!$G20,"(OB) "&amp;Data!$G20)</f>
        <v>(IB) จิรานุช  โสภา</v>
      </c>
      <c r="B20" s="20" t="str">
        <f>IF(M20=key!$B$2,key!$A$2&amp;"-"&amp;A20,IF(M20=key!$B$3,key!$A$3&amp;"-"&amp;A20,IF(M20=key!$B$4,key!$A$4&amp;"-"&amp;A20,IF(M20=key!$B$5,key!$A$5&amp;"-"&amp;A20,IF(M20=key!$B$6,key!$A$6&amp;"-"&amp;A20,IF(M20=key!$B$7,key!$A$7&amp;"-"&amp;A20,IF(M20=key!$B$8,key!$A$8&amp;"-"&amp;A20)))))))</f>
        <v>1-(IB) จิรานุช  โสภา</v>
      </c>
      <c r="C20" s="22" t="s">
        <v>10</v>
      </c>
      <c r="D20" s="17" t="s">
        <v>60</v>
      </c>
      <c r="E20" s="17"/>
      <c r="F20" s="17" t="s">
        <v>19</v>
      </c>
      <c r="G20" s="17" t="s">
        <v>61</v>
      </c>
      <c r="H20" s="17" t="s">
        <v>14</v>
      </c>
      <c r="I20" s="17" t="s">
        <v>62</v>
      </c>
      <c r="J20" s="17" t="s">
        <v>63</v>
      </c>
      <c r="K20" s="17" t="s">
        <v>64</v>
      </c>
      <c r="L20" s="17" t="s">
        <v>18</v>
      </c>
      <c r="M20" s="17" t="s">
        <v>301</v>
      </c>
      <c r="N20" s="33" t="b">
        <v>1</v>
      </c>
      <c r="O20" s="41"/>
      <c r="P20" s="41"/>
    </row>
    <row r="21" spans="1:16" x14ac:dyDescent="0.8">
      <c r="A21" t="str">
        <f>IF(Data!$C21="นักวิชาการของ ม.สวนดุสิต","(IB) "&amp;Data!$G21,"(OB) "&amp;Data!$G21)</f>
        <v>(IB) ถิรพร นาคะเสถียร</v>
      </c>
      <c r="B21" s="20" t="str">
        <f>IF(M21=key!$B$2,key!$A$2&amp;"-"&amp;A21,IF(M21=key!$B$3,key!$A$3&amp;"-"&amp;A21,IF(M21=key!$B$4,key!$A$4&amp;"-"&amp;A21,IF(M21=key!$B$5,key!$A$5&amp;"-"&amp;A21,IF(M21=key!$B$6,key!$A$6&amp;"-"&amp;A21,IF(M21=key!$B$7,key!$A$7&amp;"-"&amp;A21,IF(M21=key!$B$8,key!$A$8&amp;"-"&amp;A21)))))))</f>
        <v>1-(IB) ถิรพร นาคะเสถียร</v>
      </c>
      <c r="C21" s="20" t="s">
        <v>10</v>
      </c>
      <c r="D21" s="21" t="s">
        <v>60</v>
      </c>
      <c r="E21" s="21"/>
      <c r="F21" s="21" t="s">
        <v>19</v>
      </c>
      <c r="G21" s="21" t="s">
        <v>95</v>
      </c>
      <c r="H21" s="21" t="s">
        <v>26</v>
      </c>
      <c r="I21" s="21" t="s">
        <v>96</v>
      </c>
      <c r="J21" s="21" t="s">
        <v>97</v>
      </c>
      <c r="K21" s="21" t="s">
        <v>372</v>
      </c>
      <c r="L21" s="21" t="s">
        <v>18</v>
      </c>
      <c r="M21" s="17" t="s">
        <v>301</v>
      </c>
      <c r="N21" s="33" t="b">
        <v>1</v>
      </c>
      <c r="O21" s="41"/>
      <c r="P21" s="41"/>
    </row>
    <row r="22" spans="1:16" x14ac:dyDescent="0.8">
      <c r="A22" t="str">
        <f>IF(Data!$C22="นักวิชาการของ ม.สวนดุสิต","(IB) "&amp;Data!$G22,"(OB) "&amp;Data!$G22)</f>
        <v>(IB) จารุณี วิเทศ</v>
      </c>
      <c r="B22" s="20" t="str">
        <f>IF(M22=key!$B$2,key!$A$2&amp;"-"&amp;A22,IF(M22=key!$B$3,key!$A$3&amp;"-"&amp;A22,IF(M22=key!$B$4,key!$A$4&amp;"-"&amp;A22,IF(M22=key!$B$5,key!$A$5&amp;"-"&amp;A22,IF(M22=key!$B$6,key!$A$6&amp;"-"&amp;A22,IF(M22=key!$B$7,key!$A$7&amp;"-"&amp;A22,IF(M22=key!$B$8,key!$A$8&amp;"-"&amp;A22)))))))</f>
        <v>6-(IB) จารุณี วิเทศ</v>
      </c>
      <c r="C22" s="22" t="s">
        <v>10</v>
      </c>
      <c r="D22" s="17" t="s">
        <v>98</v>
      </c>
      <c r="E22" s="17"/>
      <c r="F22" s="17" t="s">
        <v>30</v>
      </c>
      <c r="G22" s="17" t="s">
        <v>99</v>
      </c>
      <c r="H22" s="17" t="s">
        <v>40</v>
      </c>
      <c r="I22" s="17" t="s">
        <v>100</v>
      </c>
      <c r="J22" s="17" t="s">
        <v>101</v>
      </c>
      <c r="K22" s="17" t="s">
        <v>102</v>
      </c>
      <c r="L22" s="17" t="s">
        <v>18</v>
      </c>
      <c r="M22" s="17" t="s">
        <v>306</v>
      </c>
      <c r="N22" s="33" t="b">
        <v>1</v>
      </c>
      <c r="O22" s="41"/>
      <c r="P22" s="41"/>
    </row>
    <row r="23" spans="1:16" x14ac:dyDescent="0.8">
      <c r="A23" t="str">
        <f>IF(Data!$C23="นักวิชาการของ ม.สวนดุสิต","(IB) "&amp;Data!$G23,"(OB) "&amp;Data!$G23)</f>
        <v>(IB) ยศพร พลายโถ</v>
      </c>
      <c r="B23" s="20" t="str">
        <f>IF(M23=key!$B$2,key!$A$2&amp;"-"&amp;A23,IF(M23=key!$B$3,key!$A$3&amp;"-"&amp;A23,IF(M23=key!$B$4,key!$A$4&amp;"-"&amp;A23,IF(M23=key!$B$5,key!$A$5&amp;"-"&amp;A23,IF(M23=key!$B$6,key!$A$6&amp;"-"&amp;A23,IF(M23=key!$B$7,key!$A$7&amp;"-"&amp;A23,IF(M23=key!$B$8,key!$A$8&amp;"-"&amp;A23)))))))</f>
        <v>6-(IB) ยศพร พลายโถ</v>
      </c>
      <c r="C23" s="20" t="s">
        <v>10</v>
      </c>
      <c r="D23" s="21" t="s">
        <v>98</v>
      </c>
      <c r="E23" s="21"/>
      <c r="F23" s="21" t="s">
        <v>19</v>
      </c>
      <c r="G23" s="21" t="s">
        <v>103</v>
      </c>
      <c r="H23" s="21" t="s">
        <v>40</v>
      </c>
      <c r="I23" s="21" t="s">
        <v>104</v>
      </c>
      <c r="J23" s="21" t="s">
        <v>105</v>
      </c>
      <c r="K23" s="21" t="s">
        <v>106</v>
      </c>
      <c r="L23" s="21" t="s">
        <v>18</v>
      </c>
      <c r="M23" s="17" t="s">
        <v>306</v>
      </c>
      <c r="N23" s="33" t="b">
        <v>0</v>
      </c>
      <c r="O23" s="41"/>
      <c r="P23" s="41"/>
    </row>
    <row r="24" spans="1:16" x14ac:dyDescent="0.8">
      <c r="A24" t="str">
        <f>IF(Data!$C24="นักวิชาการของ ม.สวนดุสิต","(IB) "&amp;Data!$G24,"(OB) "&amp;Data!$G24)</f>
        <v>(IB) ฉัตรชนก  บุญไชย</v>
      </c>
      <c r="B24" s="20" t="str">
        <f>IF(M24=key!$B$2,key!$A$2&amp;"-"&amp;A24,IF(M24=key!$B$3,key!$A$3&amp;"-"&amp;A24,IF(M24=key!$B$4,key!$A$4&amp;"-"&amp;A24,IF(M24=key!$B$5,key!$A$5&amp;"-"&amp;A24,IF(M24=key!$B$6,key!$A$6&amp;"-"&amp;A24,IF(M24=key!$B$7,key!$A$7&amp;"-"&amp;A24,IF(M24=key!$B$8,key!$A$8&amp;"-"&amp;A24)))))))</f>
        <v>6-(IB) ฉัตรชนก  บุญไชย</v>
      </c>
      <c r="C24" s="22" t="s">
        <v>10</v>
      </c>
      <c r="D24" s="17" t="s">
        <v>98</v>
      </c>
      <c r="E24" s="17"/>
      <c r="F24" s="17" t="s">
        <v>30</v>
      </c>
      <c r="G24" s="17" t="s">
        <v>107</v>
      </c>
      <c r="H24" s="17" t="s">
        <v>40</v>
      </c>
      <c r="I24" s="17" t="s">
        <v>131</v>
      </c>
      <c r="J24" s="17" t="s">
        <v>108</v>
      </c>
      <c r="K24" s="17" t="s">
        <v>109</v>
      </c>
      <c r="L24" s="17" t="s">
        <v>18</v>
      </c>
      <c r="M24" s="17" t="s">
        <v>306</v>
      </c>
      <c r="N24" s="33" t="b">
        <v>1</v>
      </c>
      <c r="O24" s="41"/>
      <c r="P24" s="41"/>
    </row>
    <row r="25" spans="1:16" x14ac:dyDescent="0.8">
      <c r="A25" t="str">
        <f>IF(Data!$C25="นักวิชาการของ ม.สวนดุสิต","(IB) "&amp;Data!$G25,"(OB) "&amp;Data!$G25)</f>
        <v>(IB) พรยุพรรณ พรสุขสวัสดิ์</v>
      </c>
      <c r="B25" s="20" t="str">
        <f>IF(M25=key!$B$2,key!$A$2&amp;"-"&amp;A25,IF(M25=key!$B$3,key!$A$3&amp;"-"&amp;A25,IF(M25=key!$B$4,key!$A$4&amp;"-"&amp;A25,IF(M25=key!$B$5,key!$A$5&amp;"-"&amp;A25,IF(M25=key!$B$6,key!$A$6&amp;"-"&amp;A25,IF(M25=key!$B$7,key!$A$7&amp;"-"&amp;A25,IF(M25=key!$B$8,key!$A$8&amp;"-"&amp;A25)))))))</f>
        <v>6-(IB) พรยุพรรณ พรสุขสวัสดิ์</v>
      </c>
      <c r="C25" s="20" t="s">
        <v>10</v>
      </c>
      <c r="D25" s="21" t="s">
        <v>98</v>
      </c>
      <c r="E25" s="21"/>
      <c r="F25" s="21" t="s">
        <v>19</v>
      </c>
      <c r="G25" s="21" t="s">
        <v>110</v>
      </c>
      <c r="H25" s="21" t="s">
        <v>40</v>
      </c>
      <c r="I25" s="21" t="s">
        <v>111</v>
      </c>
      <c r="J25" s="21" t="s">
        <v>112</v>
      </c>
      <c r="K25" s="21" t="s">
        <v>113</v>
      </c>
      <c r="L25" s="21" t="s">
        <v>18</v>
      </c>
      <c r="M25" s="17" t="s">
        <v>306</v>
      </c>
      <c r="N25" s="33" t="b">
        <v>1</v>
      </c>
      <c r="O25" s="41"/>
      <c r="P25" s="41"/>
    </row>
    <row r="26" spans="1:16" x14ac:dyDescent="0.8">
      <c r="A26" t="str">
        <f>IF(Data!$C26="นักวิชาการของ ม.สวนดุสิต","(IB) "&amp;Data!$G26,"(OB) "&amp;Data!$G26)</f>
        <v>(IB) โสรัจจ์ วิสุทธิแพทย์</v>
      </c>
      <c r="B26" s="20" t="str">
        <f>IF(M26=key!$B$2,key!$A$2&amp;"-"&amp;A26,IF(M26=key!$B$3,key!$A$3&amp;"-"&amp;A26,IF(M26=key!$B$4,key!$A$4&amp;"-"&amp;A26,IF(M26=key!$B$5,key!$A$5&amp;"-"&amp;A26,IF(M26=key!$B$6,key!$A$6&amp;"-"&amp;A26,IF(M26=key!$B$7,key!$A$7&amp;"-"&amp;A26,IF(M26=key!$B$8,key!$A$8&amp;"-"&amp;A26)))))))</f>
        <v>6-(IB) โสรัจจ์ วิสุทธิแพทย์</v>
      </c>
      <c r="C26" s="22" t="s">
        <v>10</v>
      </c>
      <c r="D26" s="17" t="s">
        <v>98</v>
      </c>
      <c r="E26" s="17"/>
      <c r="F26" s="17" t="s">
        <v>19</v>
      </c>
      <c r="G26" s="17" t="s">
        <v>114</v>
      </c>
      <c r="H26" s="17" t="s">
        <v>40</v>
      </c>
      <c r="I26" s="17" t="s">
        <v>115</v>
      </c>
      <c r="J26" s="17" t="s">
        <v>116</v>
      </c>
      <c r="K26" s="17" t="s">
        <v>117</v>
      </c>
      <c r="L26" s="17" t="s">
        <v>18</v>
      </c>
      <c r="M26" s="17" t="s">
        <v>306</v>
      </c>
      <c r="N26" s="33" t="b">
        <v>1</v>
      </c>
      <c r="O26" s="41"/>
      <c r="P26" s="41"/>
    </row>
    <row r="27" spans="1:16" x14ac:dyDescent="0.8">
      <c r="A27" t="str">
        <f>IF(Data!$C27="นักวิชาการของ ม.สวนดุสิต","(IB) "&amp;Data!$G27,"(OB) "&amp;Data!$G27)</f>
        <v>(IB) รุ่งนภา เลิศพัชรพงศ์</v>
      </c>
      <c r="B27" s="20" t="str">
        <f>IF(M27=key!$B$2,key!$A$2&amp;"-"&amp;A27,IF(M27=key!$B$3,key!$A$3&amp;"-"&amp;A27,IF(M27=key!$B$4,key!$A$4&amp;"-"&amp;A27,IF(M27=key!$B$5,key!$A$5&amp;"-"&amp;A27,IF(M27=key!$B$6,key!$A$6&amp;"-"&amp;A27,IF(M27=key!$B$7,key!$A$7&amp;"-"&amp;A27,IF(M27=key!$B$8,key!$A$8&amp;"-"&amp;A27)))))))</f>
        <v>1-(IB) รุ่งนภา เลิศพัชรพงศ์</v>
      </c>
      <c r="C27" s="20" t="s">
        <v>10</v>
      </c>
      <c r="D27" s="21" t="s">
        <v>60</v>
      </c>
      <c r="E27" s="21"/>
      <c r="F27" s="21" t="s">
        <v>19</v>
      </c>
      <c r="G27" s="21" t="s">
        <v>118</v>
      </c>
      <c r="H27" s="21" t="s">
        <v>40</v>
      </c>
      <c r="I27" s="21" t="s">
        <v>96</v>
      </c>
      <c r="J27" s="21" t="s">
        <v>119</v>
      </c>
      <c r="K27" s="21" t="s">
        <v>120</v>
      </c>
      <c r="L27" s="21" t="s">
        <v>18</v>
      </c>
      <c r="M27" s="21" t="s">
        <v>301</v>
      </c>
      <c r="N27" s="33" t="b">
        <v>1</v>
      </c>
      <c r="O27" s="41"/>
      <c r="P27" s="41"/>
    </row>
    <row r="28" spans="1:16" x14ac:dyDescent="0.8">
      <c r="A28" t="str">
        <f>IF(Data!$C28="นักวิชาการของ ม.สวนดุสิต","(IB) "&amp;Data!$G28,"(OB) "&amp;Data!$G28)</f>
        <v>(IB) พิมพ์รวี ทหารแกล้ว</v>
      </c>
      <c r="B28" s="20" t="str">
        <f>IF(M28=key!$B$2,key!$A$2&amp;"-"&amp;A28,IF(M28=key!$B$3,key!$A$3&amp;"-"&amp;A28,IF(M28=key!$B$4,key!$A$4&amp;"-"&amp;A28,IF(M28=key!$B$5,key!$A$5&amp;"-"&amp;A28,IF(M28=key!$B$6,key!$A$6&amp;"-"&amp;A28,IF(M28=key!$B$7,key!$A$7&amp;"-"&amp;A28,IF(M28=key!$B$8,key!$A$8&amp;"-"&amp;A28)))))))</f>
        <v>1-(IB) พิมพ์รวี ทหารแกล้ว</v>
      </c>
      <c r="C28" s="22" t="s">
        <v>10</v>
      </c>
      <c r="D28" s="17" t="s">
        <v>60</v>
      </c>
      <c r="E28" s="17"/>
      <c r="F28" s="17" t="s">
        <v>30</v>
      </c>
      <c r="G28" s="17" t="s">
        <v>121</v>
      </c>
      <c r="H28" s="17" t="s">
        <v>40</v>
      </c>
      <c r="I28" s="17" t="s">
        <v>129</v>
      </c>
      <c r="J28" s="17" t="s">
        <v>122</v>
      </c>
      <c r="K28" s="17" t="s">
        <v>123</v>
      </c>
      <c r="L28" s="17" t="s">
        <v>18</v>
      </c>
      <c r="M28" s="21" t="s">
        <v>301</v>
      </c>
      <c r="N28" s="33" t="b">
        <v>1</v>
      </c>
      <c r="O28" s="41"/>
      <c r="P28" s="41"/>
    </row>
    <row r="29" spans="1:16" x14ac:dyDescent="0.8">
      <c r="A29" t="str">
        <f>IF(Data!$C29="นักวิชาการของ ม.สวนดุสิต","(IB) "&amp;Data!$G29,"(OB) "&amp;Data!$G29)</f>
        <v>(IB) วรรณพรรธน์ ริมผดี</v>
      </c>
      <c r="B29" s="20" t="str">
        <f>IF(M29=key!$B$2,key!$A$2&amp;"-"&amp;A29,IF(M29=key!$B$3,key!$A$3&amp;"-"&amp;A29,IF(M29=key!$B$4,key!$A$4&amp;"-"&amp;A29,IF(M29=key!$B$5,key!$A$5&amp;"-"&amp;A29,IF(M29=key!$B$6,key!$A$6&amp;"-"&amp;A29,IF(M29=key!$B$7,key!$A$7&amp;"-"&amp;A29,IF(M29=key!$B$8,key!$A$8&amp;"-"&amp;A29)))))))</f>
        <v>1-(IB) วรรณพรรธน์ ริมผดี</v>
      </c>
      <c r="C29" s="20" t="s">
        <v>10</v>
      </c>
      <c r="D29" s="21" t="s">
        <v>60</v>
      </c>
      <c r="E29" s="21"/>
      <c r="F29" s="21" t="s">
        <v>30</v>
      </c>
      <c r="G29" s="21" t="s">
        <v>124</v>
      </c>
      <c r="H29" s="21" t="s">
        <v>40</v>
      </c>
      <c r="I29" s="21" t="s">
        <v>130</v>
      </c>
      <c r="J29" s="21" t="s">
        <v>125</v>
      </c>
      <c r="K29" s="21" t="s">
        <v>126</v>
      </c>
      <c r="L29" s="21" t="s">
        <v>18</v>
      </c>
      <c r="M29" s="21" t="s">
        <v>301</v>
      </c>
      <c r="N29" s="33" t="b">
        <v>1</v>
      </c>
      <c r="O29" s="41"/>
      <c r="P29" s="41"/>
    </row>
    <row r="30" spans="1:16" x14ac:dyDescent="0.8">
      <c r="A30" t="str">
        <f>IF(Data!$C30="นักวิชาการของ ม.สวนดุสิต","(IB) "&amp;Data!$G30,"(OB) "&amp;Data!$G30)</f>
        <v>(OB) กล้าหาญ  ณ น่าน</v>
      </c>
      <c r="B30" s="20" t="str">
        <f>IF(M30=key!$B$2,key!$A$2&amp;"-"&amp;A30,IF(M30=key!$B$3,key!$A$3&amp;"-"&amp;A30,IF(M30=key!$B$4,key!$A$4&amp;"-"&amp;A30,IF(M30=key!$B$5,key!$A$5&amp;"-"&amp;A30,IF(M30=key!$B$6,key!$A$6&amp;"-"&amp;A30,IF(M30=key!$B$7,key!$A$7&amp;"-"&amp;A30,IF(M30=key!$B$8,key!$A$8&amp;"-"&amp;A30)))))))</f>
        <v>1-(OB) กล้าหาญ  ณ น่าน</v>
      </c>
      <c r="C30" s="22" t="s">
        <v>132</v>
      </c>
      <c r="D30" s="17" t="s">
        <v>196</v>
      </c>
      <c r="E30" s="17" t="s">
        <v>197</v>
      </c>
      <c r="F30" s="17" t="s">
        <v>12</v>
      </c>
      <c r="G30" s="17" t="s">
        <v>133</v>
      </c>
      <c r="H30" s="17" t="s">
        <v>40</v>
      </c>
      <c r="I30" s="17" t="s">
        <v>134</v>
      </c>
      <c r="J30" s="17" t="s">
        <v>135</v>
      </c>
      <c r="K30" s="17" t="s">
        <v>136</v>
      </c>
      <c r="L30" s="17" t="s">
        <v>18</v>
      </c>
      <c r="M30" s="21" t="s">
        <v>301</v>
      </c>
      <c r="N30" s="33" t="b">
        <v>0</v>
      </c>
      <c r="O30" s="41"/>
      <c r="P30" s="41"/>
    </row>
    <row r="31" spans="1:16" x14ac:dyDescent="0.8">
      <c r="A31" t="str">
        <f>IF(Data!$C31="นักวิชาการของ ม.สวนดุสิต","(IB) "&amp;Data!$G31,"(OB) "&amp;Data!$G31)</f>
        <v>(OB) อุบลวรรณ สุวรรณภูสิทธิ์</v>
      </c>
      <c r="B31" s="20" t="str">
        <f>IF(M31=key!$B$2,key!$A$2&amp;"-"&amp;A31,IF(M31=key!$B$3,key!$A$3&amp;"-"&amp;A31,IF(M31=key!$B$4,key!$A$4&amp;"-"&amp;A31,IF(M31=key!$B$5,key!$A$5&amp;"-"&amp;A31,IF(M31=key!$B$6,key!$A$6&amp;"-"&amp;A31,IF(M31=key!$B$7,key!$A$7&amp;"-"&amp;A31,IF(M31=key!$B$8,key!$A$8&amp;"-"&amp;A31)))))))</f>
        <v>1-(OB) อุบลวรรณ สุวรรณภูสิทธิ์</v>
      </c>
      <c r="C31" s="20" t="s">
        <v>132</v>
      </c>
      <c r="D31" s="21" t="s">
        <v>11</v>
      </c>
      <c r="E31" s="21" t="s">
        <v>177</v>
      </c>
      <c r="F31" s="21" t="s">
        <v>19</v>
      </c>
      <c r="G31" s="21" t="s">
        <v>178</v>
      </c>
      <c r="H31" s="21" t="s">
        <v>40</v>
      </c>
      <c r="I31" s="21" t="s">
        <v>179</v>
      </c>
      <c r="J31" s="21" t="s">
        <v>180</v>
      </c>
      <c r="K31" s="21" t="s">
        <v>181</v>
      </c>
      <c r="L31" s="21" t="s">
        <v>18</v>
      </c>
      <c r="M31" s="21" t="s">
        <v>301</v>
      </c>
      <c r="N31" s="33" t="b">
        <v>1</v>
      </c>
      <c r="O31" s="41" t="s">
        <v>349</v>
      </c>
      <c r="P31" s="41" t="s">
        <v>350</v>
      </c>
    </row>
    <row r="32" spans="1:16" x14ac:dyDescent="0.8">
      <c r="A32" t="str">
        <f>IF(Data!$C32="นักวิชาการของ ม.สวนดุสิต","(IB) "&amp;Data!$G32,"(OB) "&amp;Data!$G32)</f>
        <v>(OB) ปวีณา สปิลเลอร์</v>
      </c>
      <c r="B32" s="20" t="str">
        <f>IF(M32=key!$B$2,key!$A$2&amp;"-"&amp;A32,IF(M32=key!$B$3,key!$A$3&amp;"-"&amp;A32,IF(M32=key!$B$4,key!$A$4&amp;"-"&amp;A32,IF(M32=key!$B$5,key!$A$5&amp;"-"&amp;A32,IF(M32=key!$B$6,key!$A$6&amp;"-"&amp;A32,IF(M32=key!$B$7,key!$A$7&amp;"-"&amp;A32,IF(M32=key!$B$8,key!$A$8&amp;"-"&amp;A32)))))))</f>
        <v>1-(OB) ปวีณา สปิลเลอร์</v>
      </c>
      <c r="C32" s="22" t="s">
        <v>132</v>
      </c>
      <c r="D32" s="17" t="s">
        <v>198</v>
      </c>
      <c r="E32" s="17" t="s">
        <v>182</v>
      </c>
      <c r="F32" s="17" t="s">
        <v>19</v>
      </c>
      <c r="G32" s="17" t="s">
        <v>183</v>
      </c>
      <c r="H32" s="17" t="s">
        <v>40</v>
      </c>
      <c r="I32" s="17" t="s">
        <v>78</v>
      </c>
      <c r="J32" s="17" t="s">
        <v>184</v>
      </c>
      <c r="K32" s="17" t="s">
        <v>185</v>
      </c>
      <c r="L32" s="17" t="s">
        <v>18</v>
      </c>
      <c r="M32" s="21" t="s">
        <v>301</v>
      </c>
      <c r="N32" s="33" t="b">
        <v>1</v>
      </c>
      <c r="O32" s="41" t="s">
        <v>357</v>
      </c>
      <c r="P32" s="41" t="s">
        <v>351</v>
      </c>
    </row>
    <row r="33" spans="1:16" x14ac:dyDescent="0.8">
      <c r="A33" t="str">
        <f>IF(Data!$C33="นักวิชาการของ ม.สวนดุสิต","(IB) "&amp;Data!$G33,"(OB) "&amp;Data!$G33)</f>
        <v>(OB) อำพล ชะโยมชัย</v>
      </c>
      <c r="B33" s="20" t="str">
        <f>IF(M33=key!$B$2,key!$A$2&amp;"-"&amp;A33,IF(M33=key!$B$3,key!$A$3&amp;"-"&amp;A33,IF(M33=key!$B$4,key!$A$4&amp;"-"&amp;A33,IF(M33=key!$B$5,key!$A$5&amp;"-"&amp;A33,IF(M33=key!$B$6,key!$A$6&amp;"-"&amp;A33,IF(M33=key!$B$7,key!$A$7&amp;"-"&amp;A33,IF(M33=key!$B$8,key!$A$8&amp;"-"&amp;A33)))))))</f>
        <v>1-(OB) อำพล ชะโยมชัย</v>
      </c>
      <c r="C33" s="20" t="s">
        <v>132</v>
      </c>
      <c r="D33" s="21" t="s">
        <v>11</v>
      </c>
      <c r="E33" s="21" t="s">
        <v>186</v>
      </c>
      <c r="F33" s="21" t="s">
        <v>19</v>
      </c>
      <c r="G33" s="21" t="s">
        <v>187</v>
      </c>
      <c r="H33" s="21" t="s">
        <v>40</v>
      </c>
      <c r="I33" s="21" t="s">
        <v>188</v>
      </c>
      <c r="J33" s="21" t="s">
        <v>189</v>
      </c>
      <c r="K33" s="21" t="s">
        <v>190</v>
      </c>
      <c r="L33" s="21" t="s">
        <v>18</v>
      </c>
      <c r="M33" s="21" t="s">
        <v>301</v>
      </c>
      <c r="N33" s="33" t="b">
        <v>1</v>
      </c>
      <c r="O33" s="41" t="s">
        <v>363</v>
      </c>
      <c r="P33" s="41" t="s">
        <v>364</v>
      </c>
    </row>
    <row r="34" spans="1:16" x14ac:dyDescent="0.8">
      <c r="A34" t="str">
        <f>IF(Data!$C34="นักวิชาการของ ม.สวนดุสิต","(IB) "&amp;Data!$G34,"(OB) "&amp;Data!$G34)</f>
        <v>(OB) เบญญา จริยวิจิตร</v>
      </c>
      <c r="B34" s="20" t="str">
        <f>IF(M34=key!$B$2,key!$A$2&amp;"-"&amp;A34,IF(M34=key!$B$3,key!$A$3&amp;"-"&amp;A34,IF(M34=key!$B$4,key!$A$4&amp;"-"&amp;A34,IF(M34=key!$B$5,key!$A$5&amp;"-"&amp;A34,IF(M34=key!$B$6,key!$A$6&amp;"-"&amp;A34,IF(M34=key!$B$7,key!$A$7&amp;"-"&amp;A34,IF(M34=key!$B$8,key!$A$8&amp;"-"&amp;A34)))))))</f>
        <v>1-(OB) เบญญา จริยวิจิตร</v>
      </c>
      <c r="C34" s="22" t="s">
        <v>132</v>
      </c>
      <c r="D34" s="17" t="s">
        <v>199</v>
      </c>
      <c r="E34" s="17" t="s">
        <v>191</v>
      </c>
      <c r="F34" s="17" t="s">
        <v>30</v>
      </c>
      <c r="G34" s="17" t="s">
        <v>192</v>
      </c>
      <c r="H34" s="17" t="s">
        <v>40</v>
      </c>
      <c r="I34" s="17" t="s">
        <v>193</v>
      </c>
      <c r="J34" s="17" t="s">
        <v>194</v>
      </c>
      <c r="K34" s="17" t="s">
        <v>195</v>
      </c>
      <c r="L34" s="17" t="s">
        <v>18</v>
      </c>
      <c r="M34" s="21" t="s">
        <v>301</v>
      </c>
      <c r="N34" s="33" t="b">
        <v>1</v>
      </c>
      <c r="O34" s="41" t="s">
        <v>356</v>
      </c>
      <c r="P34" s="41" t="s">
        <v>351</v>
      </c>
    </row>
    <row r="35" spans="1:16" x14ac:dyDescent="0.8">
      <c r="A35" t="str">
        <f>IF(Data!$C35="นักวิชาการของ ม.สวนดุสิต","(IB) "&amp;Data!$G35,"(OB) "&amp;Data!$G35)</f>
        <v>(IB) วรกมล วงษ์สถาปนาเลิศ</v>
      </c>
      <c r="B35" s="20" t="str">
        <f>IF(M35=key!$B$2,key!$A$2&amp;"-"&amp;A35,IF(M35=key!$B$3,key!$A$3&amp;"-"&amp;A35,IF(M35=key!$B$4,key!$A$4&amp;"-"&amp;A35,IF(M35=key!$B$5,key!$A$5&amp;"-"&amp;A35,IF(M35=key!$B$6,key!$A$6&amp;"-"&amp;A35,IF(M35=key!$B$7,key!$A$7&amp;"-"&amp;A35,IF(M35=key!$B$8,key!$A$8&amp;"-"&amp;A35)))))))</f>
        <v>2-(IB) วรกมล วงษ์สถาปนาเลิศ</v>
      </c>
      <c r="C35" s="20" t="s">
        <v>10</v>
      </c>
      <c r="D35" s="21" t="s">
        <v>24</v>
      </c>
      <c r="E35" s="21"/>
      <c r="F35" s="21" t="s">
        <v>19</v>
      </c>
      <c r="G35" s="21" t="s">
        <v>200</v>
      </c>
      <c r="H35" s="21" t="s">
        <v>26</v>
      </c>
      <c r="I35" s="21" t="s">
        <v>201</v>
      </c>
      <c r="J35" s="21" t="s">
        <v>202</v>
      </c>
      <c r="K35" s="21" t="s">
        <v>203</v>
      </c>
      <c r="L35" s="21" t="s">
        <v>18</v>
      </c>
      <c r="M35" s="21" t="s">
        <v>302</v>
      </c>
      <c r="N35" s="33" t="b">
        <v>1</v>
      </c>
      <c r="O35" s="41"/>
      <c r="P35" s="41"/>
    </row>
    <row r="36" spans="1:16" x14ac:dyDescent="0.8">
      <c r="A36" t="str">
        <f>IF(Data!$C36="นักวิชาการของ ม.สวนดุสิต","(IB) "&amp;Data!$G36,"(OB) "&amp;Data!$G36)</f>
        <v>(OB) สิริมา เชียงเชาว์ไว</v>
      </c>
      <c r="B36" s="20" t="str">
        <f>IF(M36=key!$B$2,key!$A$2&amp;"-"&amp;A36,IF(M36=key!$B$3,key!$A$3&amp;"-"&amp;A36,IF(M36=key!$B$4,key!$A$4&amp;"-"&amp;A36,IF(M36=key!$B$5,key!$A$5&amp;"-"&amp;A36,IF(M36=key!$B$6,key!$A$6&amp;"-"&amp;A36,IF(M36=key!$B$7,key!$A$7&amp;"-"&amp;A36,IF(M36=key!$B$8,key!$A$8&amp;"-"&amp;A36)))))))</f>
        <v>2-(OB) สิริมา เชียงเชาว์ไว</v>
      </c>
      <c r="C36" s="23" t="s">
        <v>132</v>
      </c>
      <c r="D36" s="17" t="s">
        <v>209</v>
      </c>
      <c r="E36" s="15" t="s">
        <v>205</v>
      </c>
      <c r="F36" s="15" t="s">
        <v>19</v>
      </c>
      <c r="G36" s="15" t="s">
        <v>206</v>
      </c>
      <c r="H36" s="15" t="s">
        <v>40</v>
      </c>
      <c r="I36" s="15" t="s">
        <v>207</v>
      </c>
      <c r="J36" s="15" t="s">
        <v>208</v>
      </c>
      <c r="K36" s="15" t="s">
        <v>371</v>
      </c>
      <c r="L36" s="15" t="s">
        <v>18</v>
      </c>
      <c r="M36" s="17" t="s">
        <v>302</v>
      </c>
      <c r="N36" s="33" t="b">
        <v>1</v>
      </c>
      <c r="O36" s="41" t="s">
        <v>355</v>
      </c>
      <c r="P36" s="41" t="s">
        <v>351</v>
      </c>
    </row>
    <row r="37" spans="1:16" x14ac:dyDescent="0.8">
      <c r="A37" t="str">
        <f>IF(Data!$C37="นักวิชาการของ ม.สวนดุสิต","(IB) "&amp;Data!$G37,"(OB) "&amp;Data!$G37)</f>
        <v>(OB) อุทัย สติมั่น</v>
      </c>
      <c r="B37" s="20" t="str">
        <f>IF(M37=key!$B$2,key!$A$2&amp;"-"&amp;A37,IF(M37=key!$B$3,key!$A$3&amp;"-"&amp;A37,IF(M37=key!$B$4,key!$A$4&amp;"-"&amp;A37,IF(M37=key!$B$5,key!$A$5&amp;"-"&amp;A37,IF(M37=key!$B$6,key!$A$6&amp;"-"&amp;A37,IF(M37=key!$B$7,key!$A$7&amp;"-"&amp;A37,IF(M37=key!$B$8,key!$A$8&amp;"-"&amp;A37)))))))</f>
        <v>5-(OB) อุทัย สติมั่น</v>
      </c>
      <c r="C37" s="20" t="s">
        <v>132</v>
      </c>
      <c r="D37" s="21" t="s">
        <v>210</v>
      </c>
      <c r="E37" s="21" t="s">
        <v>220</v>
      </c>
      <c r="F37" s="21" t="s">
        <v>19</v>
      </c>
      <c r="G37" s="21" t="s">
        <v>211</v>
      </c>
      <c r="H37" s="21" t="s">
        <v>40</v>
      </c>
      <c r="I37" s="21" t="s">
        <v>212</v>
      </c>
      <c r="J37" s="21" t="s">
        <v>213</v>
      </c>
      <c r="K37" s="21" t="s">
        <v>214</v>
      </c>
      <c r="L37" s="21" t="s">
        <v>18</v>
      </c>
      <c r="M37" s="21" t="s">
        <v>305</v>
      </c>
      <c r="N37" s="33" t="b">
        <v>1</v>
      </c>
      <c r="O37" s="41" t="s">
        <v>354</v>
      </c>
      <c r="P37" s="41" t="s">
        <v>351</v>
      </c>
    </row>
    <row r="38" spans="1:16" x14ac:dyDescent="0.8">
      <c r="A38" t="str">
        <f>IF(Data!$C38="นักวิชาการของ ม.สวนดุสิต","(IB) "&amp;Data!$G38,"(OB) "&amp;Data!$G38)</f>
        <v>(OB) บุษลิน ขวดทอง</v>
      </c>
      <c r="B38" s="20" t="str">
        <f>IF(M38=key!$B$2,key!$A$2&amp;"-"&amp;A38,IF(M38=key!$B$3,key!$A$3&amp;"-"&amp;A38,IF(M38=key!$B$4,key!$A$4&amp;"-"&amp;A38,IF(M38=key!$B$5,key!$A$5&amp;"-"&amp;A38,IF(M38=key!$B$6,key!$A$6&amp;"-"&amp;A38,IF(M38=key!$B$7,key!$A$7&amp;"-"&amp;A38,IF(M38=key!$B$8,key!$A$8&amp;"-"&amp;A38)))))))</f>
        <v>1-(OB) บุษลิน ขวดทอง</v>
      </c>
      <c r="C38" s="22" t="s">
        <v>132</v>
      </c>
      <c r="D38" s="17" t="s">
        <v>11</v>
      </c>
      <c r="E38" s="17" t="s">
        <v>219</v>
      </c>
      <c r="F38" s="17" t="s">
        <v>19</v>
      </c>
      <c r="G38" s="17" t="s">
        <v>215</v>
      </c>
      <c r="H38" s="17" t="s">
        <v>40</v>
      </c>
      <c r="I38" s="17" t="s">
        <v>216</v>
      </c>
      <c r="J38" s="17" t="s">
        <v>217</v>
      </c>
      <c r="K38" s="17" t="s">
        <v>218</v>
      </c>
      <c r="L38" s="17" t="s">
        <v>18</v>
      </c>
      <c r="M38" s="17" t="s">
        <v>301</v>
      </c>
      <c r="N38" s="33" t="b">
        <v>1</v>
      </c>
      <c r="O38" s="41" t="s">
        <v>365</v>
      </c>
      <c r="P38" s="41" t="s">
        <v>351</v>
      </c>
    </row>
    <row r="39" spans="1:16" x14ac:dyDescent="0.8">
      <c r="A39" t="str">
        <f>IF(Data!$C39="นักวิชาการของ ม.สวนดุสิต","(IB) "&amp;Data!$G39,"(OB) "&amp;Data!$G39)</f>
        <v>(OB) ถิตรัตน์ พิมพาภรณ์</v>
      </c>
      <c r="B39" s="20" t="str">
        <f>IF(M39=key!$B$2,key!$A$2&amp;"-"&amp;A39,IF(M39=key!$B$3,key!$A$3&amp;"-"&amp;A39,IF(M39=key!$B$4,key!$A$4&amp;"-"&amp;A39,IF(M39=key!$B$5,key!$A$5&amp;"-"&amp;A39,IF(M39=key!$B$6,key!$A$6&amp;"-"&amp;A39,IF(M39=key!$B$7,key!$A$7&amp;"-"&amp;A39,IF(M39=key!$B$8,key!$A$8&amp;"-"&amp;A39)))))))</f>
        <v>1-(OB) ถิตรัตน์ พิมพาภรณ์</v>
      </c>
      <c r="C39" s="20" t="s">
        <v>132</v>
      </c>
      <c r="D39" s="21" t="s">
        <v>11</v>
      </c>
      <c r="E39" s="21" t="s">
        <v>222</v>
      </c>
      <c r="F39" s="21" t="s">
        <v>19</v>
      </c>
      <c r="G39" s="21" t="s">
        <v>223</v>
      </c>
      <c r="H39" s="21" t="s">
        <v>40</v>
      </c>
      <c r="I39" s="21" t="s">
        <v>74</v>
      </c>
      <c r="J39" s="21" t="s">
        <v>224</v>
      </c>
      <c r="K39" s="21" t="s">
        <v>225</v>
      </c>
      <c r="L39" s="21" t="s">
        <v>18</v>
      </c>
      <c r="M39" s="17" t="s">
        <v>301</v>
      </c>
      <c r="N39" s="33" t="b">
        <v>1</v>
      </c>
      <c r="O39" s="41" t="s">
        <v>345</v>
      </c>
      <c r="P39" s="41" t="s">
        <v>351</v>
      </c>
    </row>
    <row r="40" spans="1:16" x14ac:dyDescent="0.8">
      <c r="A40" t="str">
        <f>IF(Data!$C40="นักวิชาการของ ม.สวนดุสิต","(IB) "&amp;Data!$G40,"(OB) "&amp;Data!$G40)</f>
        <v>(OB) ยุวดี จิตต์โกศล</v>
      </c>
      <c r="B40" s="20" t="str">
        <f>IF(M40=key!$B$2,key!$A$2&amp;"-"&amp;A40,IF(M40=key!$B$3,key!$A$3&amp;"-"&amp;A40,IF(M40=key!$B$4,key!$A$4&amp;"-"&amp;A40,IF(M40=key!$B$5,key!$A$5&amp;"-"&amp;A40,IF(M40=key!$B$6,key!$A$6&amp;"-"&amp;A40,IF(M40=key!$B$7,key!$A$7&amp;"-"&amp;A40,IF(M40=key!$B$8,key!$A$8&amp;"-"&amp;A40)))))))</f>
        <v>1-(OB) ยุวดี จิตต์โกศล</v>
      </c>
      <c r="C40" s="23" t="s">
        <v>132</v>
      </c>
      <c r="D40" s="15" t="s">
        <v>227</v>
      </c>
      <c r="E40" s="15" t="s">
        <v>232</v>
      </c>
      <c r="F40" s="15" t="s">
        <v>19</v>
      </c>
      <c r="G40" s="15" t="s">
        <v>228</v>
      </c>
      <c r="H40" s="15" t="s">
        <v>40</v>
      </c>
      <c r="I40" s="15" t="s">
        <v>229</v>
      </c>
      <c r="J40" s="15" t="s">
        <v>230</v>
      </c>
      <c r="K40" s="15" t="s">
        <v>231</v>
      </c>
      <c r="L40" s="15" t="s">
        <v>18</v>
      </c>
      <c r="M40" s="17" t="s">
        <v>301</v>
      </c>
      <c r="N40" s="33" t="b">
        <v>1</v>
      </c>
      <c r="O40" s="41" t="s">
        <v>353</v>
      </c>
      <c r="P40" s="41" t="s">
        <v>351</v>
      </c>
    </row>
    <row r="41" spans="1:16" x14ac:dyDescent="0.8">
      <c r="A41" t="str">
        <f>IF(Data!$C41="นักวิชาการของ ม.สวนดุสิต","(IB) "&amp;Data!$G41,"(OB) "&amp;Data!$G41)</f>
        <v>(OB) ศิรวัตร ไทยแท้</v>
      </c>
      <c r="B41" s="20" t="str">
        <f>IF(M41=key!$B$2,key!$A$2&amp;"-"&amp;A41,IF(M41=key!$B$3,key!$A$3&amp;"-"&amp;A41,IF(M41=key!$B$4,key!$A$4&amp;"-"&amp;A41,IF(M41=key!$B$5,key!$A$5&amp;"-"&amp;A41,IF(M41=key!$B$6,key!$A$6&amp;"-"&amp;A41,IF(M41=key!$B$7,key!$A$7&amp;"-"&amp;A41,IF(M41=key!$B$8,key!$A$8&amp;"-"&amp;A41)))))))</f>
        <v>4-(OB) ศิรวัตร ไทยแท้</v>
      </c>
      <c r="C41" s="24" t="s">
        <v>132</v>
      </c>
      <c r="D41" s="21" t="s">
        <v>11</v>
      </c>
      <c r="E41" s="25" t="s">
        <v>222</v>
      </c>
      <c r="F41" s="25" t="s">
        <v>19</v>
      </c>
      <c r="G41" s="25" t="s">
        <v>234</v>
      </c>
      <c r="H41" s="25" t="s">
        <v>40</v>
      </c>
      <c r="I41" s="25" t="s">
        <v>235</v>
      </c>
      <c r="J41" s="25" t="s">
        <v>236</v>
      </c>
      <c r="K41" s="25" t="s">
        <v>237</v>
      </c>
      <c r="L41" s="25" t="s">
        <v>18</v>
      </c>
      <c r="M41" s="21" t="s">
        <v>304</v>
      </c>
      <c r="N41" s="33" t="b">
        <v>1</v>
      </c>
      <c r="O41" s="41" t="s">
        <v>347</v>
      </c>
      <c r="P41" s="41" t="s">
        <v>348</v>
      </c>
    </row>
    <row r="42" spans="1:16" x14ac:dyDescent="0.8">
      <c r="A42" t="str">
        <f>IF(Data!$C42="นักวิชาการของ ม.สวนดุสิต","(IB) "&amp;Data!$G42,"(OB) "&amp;Data!$G42)</f>
        <v>(OB) มรกต ดิษฐาอภิชัย</v>
      </c>
      <c r="B42" s="20" t="str">
        <f>IF(M42=key!$B$2,key!$A$2&amp;"-"&amp;A42,IF(M42=key!$B$3,key!$A$3&amp;"-"&amp;A42,IF(M42=key!$B$4,key!$A$4&amp;"-"&amp;A42,IF(M42=key!$B$5,key!$A$5&amp;"-"&amp;A42,IF(M42=key!$B$6,key!$A$6&amp;"-"&amp;A42,IF(M42=key!$B$7,key!$A$7&amp;"-"&amp;A42,IF(M42=key!$B$8,key!$A$8&amp;"-"&amp;A42)))))))</f>
        <v>1-(OB) มรกต ดิษฐาอภิชัย</v>
      </c>
      <c r="C42" s="23" t="s">
        <v>132</v>
      </c>
      <c r="D42" s="17" t="s">
        <v>238</v>
      </c>
      <c r="E42" s="15" t="s">
        <v>239</v>
      </c>
      <c r="F42" s="15" t="s">
        <v>19</v>
      </c>
      <c r="G42" s="15" t="s">
        <v>240</v>
      </c>
      <c r="H42" s="15" t="s">
        <v>40</v>
      </c>
      <c r="I42" s="15" t="s">
        <v>193</v>
      </c>
      <c r="J42" s="15" t="s">
        <v>241</v>
      </c>
      <c r="K42" s="15" t="s">
        <v>368</v>
      </c>
      <c r="L42" s="15" t="s">
        <v>18</v>
      </c>
      <c r="M42" s="17" t="s">
        <v>301</v>
      </c>
      <c r="N42" s="33" t="b">
        <v>1</v>
      </c>
      <c r="O42" s="41" t="s">
        <v>367</v>
      </c>
      <c r="P42" s="41" t="s">
        <v>351</v>
      </c>
    </row>
    <row r="43" spans="1:16" x14ac:dyDescent="0.8">
      <c r="A43" t="str">
        <f>IF(Data!$C43="นักวิชาการของ ม.สวนดุสิต","(IB) "&amp;Data!$G43,"(OB) "&amp;Data!$G43)</f>
        <v>(OB) กนกวรรณ  ทองตำลึง</v>
      </c>
      <c r="B43" s="20" t="str">
        <f>IF(M43=key!$B$2,key!$A$2&amp;"-"&amp;A43,IF(M43=key!$B$3,key!$A$3&amp;"-"&amp;A43,IF(M43=key!$B$4,key!$A$4&amp;"-"&amp;A43,IF(M43=key!$B$5,key!$A$5&amp;"-"&amp;A43,IF(M43=key!$B$6,key!$A$6&amp;"-"&amp;A43,IF(M43=key!$B$7,key!$A$7&amp;"-"&amp;A43,IF(M43=key!$B$8,key!$A$8&amp;"-"&amp;A43)))))))</f>
        <v>6-(OB) กนกวรรณ  ทองตำลึง</v>
      </c>
      <c r="C43" s="26" t="s">
        <v>132</v>
      </c>
      <c r="D43" s="27" t="s">
        <v>250</v>
      </c>
      <c r="E43" s="27" t="s">
        <v>242</v>
      </c>
      <c r="F43" s="27" t="s">
        <v>19</v>
      </c>
      <c r="G43" s="27" t="s">
        <v>243</v>
      </c>
      <c r="H43" s="27" t="s">
        <v>40</v>
      </c>
      <c r="I43" s="27" t="s">
        <v>244</v>
      </c>
      <c r="J43" s="27" t="s">
        <v>245</v>
      </c>
      <c r="K43" s="27" t="s">
        <v>370</v>
      </c>
      <c r="L43" s="27" t="s">
        <v>18</v>
      </c>
      <c r="M43" s="21" t="s">
        <v>306</v>
      </c>
      <c r="N43" s="33" t="b">
        <v>1</v>
      </c>
      <c r="O43" s="41" t="s">
        <v>366</v>
      </c>
      <c r="P43" s="41" t="s">
        <v>351</v>
      </c>
    </row>
    <row r="44" spans="1:16" x14ac:dyDescent="0.8">
      <c r="A44" t="str">
        <f>IF(Data!$C44="นักวิชาการของ ม.สวนดุสิต","(IB) "&amp;Data!$G44,"(OB) "&amp;Data!$G44)</f>
        <v>(OB) ปทัญทิญา สิงห์คราม</v>
      </c>
      <c r="B44" s="20" t="str">
        <f>IF(M44=key!$B$2,key!$A$2&amp;"-"&amp;A44,IF(M44=key!$B$3,key!$A$3&amp;"-"&amp;A44,IF(M44=key!$B$4,key!$A$4&amp;"-"&amp;A44,IF(M44=key!$B$5,key!$A$5&amp;"-"&amp;A44,IF(M44=key!$B$6,key!$A$6&amp;"-"&amp;A44,IF(M44=key!$B$7,key!$A$7&amp;"-"&amp;A44,IF(M44=key!$B$8,key!$A$8&amp;"-"&amp;A44)))))))</f>
        <v>1-(OB) ปทัญทิญา สิงห์คราม</v>
      </c>
      <c r="C44" s="23" t="s">
        <v>132</v>
      </c>
      <c r="D44" s="17" t="s">
        <v>227</v>
      </c>
      <c r="E44" s="15" t="s">
        <v>246</v>
      </c>
      <c r="F44" s="15" t="s">
        <v>12</v>
      </c>
      <c r="G44" s="15" t="s">
        <v>247</v>
      </c>
      <c r="H44" s="15" t="s">
        <v>40</v>
      </c>
      <c r="I44" s="15" t="s">
        <v>74</v>
      </c>
      <c r="J44" s="15" t="s">
        <v>248</v>
      </c>
      <c r="K44" s="15" t="s">
        <v>249</v>
      </c>
      <c r="L44" s="15" t="s">
        <v>18</v>
      </c>
      <c r="M44" s="17" t="s">
        <v>301</v>
      </c>
      <c r="N44" s="33" t="b">
        <v>1</v>
      </c>
      <c r="O44" s="41" t="s">
        <v>352</v>
      </c>
      <c r="P44" s="41" t="s">
        <v>346</v>
      </c>
    </row>
    <row r="45" spans="1:16" x14ac:dyDescent="0.8">
      <c r="A45" t="str">
        <f>IF(Data!$C45="นักวิชาการของ ม.สวนดุสิต","(IB) "&amp;Data!$G45,"(OB) "&amp;Data!$G45)</f>
        <v>(IB) พนารัตน์ ศรีแสง</v>
      </c>
      <c r="B45" s="20" t="str">
        <f>IF(M45=key!$B$2,key!$A$2&amp;"-"&amp;A45,IF(M45=key!$B$3,key!$A$3&amp;"-"&amp;A45,IF(M45=key!$B$4,key!$A$4&amp;"-"&amp;A45,IF(M45=key!$B$5,key!$A$5&amp;"-"&amp;A45,IF(M45=key!$B$6,key!$A$6&amp;"-"&amp;A45,IF(M45=key!$B$7,key!$A$7&amp;"-"&amp;A45,IF(M45=key!$B$8,key!$A$8&amp;"-"&amp;A45)))))))</f>
        <v>1-(IB) พนารัตน์ ศรีแสง</v>
      </c>
      <c r="C45" s="24" t="s">
        <v>10</v>
      </c>
      <c r="D45" s="21" t="s">
        <v>60</v>
      </c>
      <c r="E45" s="25"/>
      <c r="F45" s="25" t="s">
        <v>12</v>
      </c>
      <c r="G45" s="25" t="s">
        <v>251</v>
      </c>
      <c r="H45" s="25" t="s">
        <v>40</v>
      </c>
      <c r="I45" s="25" t="s">
        <v>252</v>
      </c>
      <c r="J45" s="25" t="s">
        <v>253</v>
      </c>
      <c r="K45" s="25" t="s">
        <v>254</v>
      </c>
      <c r="L45" s="25" t="s">
        <v>18</v>
      </c>
      <c r="M45" s="21" t="s">
        <v>301</v>
      </c>
      <c r="N45" s="33" t="b">
        <v>1</v>
      </c>
      <c r="O45" s="41"/>
      <c r="P45" s="41"/>
    </row>
    <row r="46" spans="1:16" x14ac:dyDescent="0.8">
      <c r="A46" t="str">
        <f>IF(Data!$C46="นักวิชาการของ ม.สวนดุสิต","(IB) "&amp;Data!$G46,"(OB) "&amp;Data!$G46)</f>
        <v>(OB) เปรมฤทัย แย้มบรรจง</v>
      </c>
      <c r="B46" s="20" t="str">
        <f>IF(M46=key!$B$2,key!$A$2&amp;"-"&amp;A46,IF(M46=key!$B$3,key!$A$3&amp;"-"&amp;A46,IF(M46=key!$B$4,key!$A$4&amp;"-"&amp;A46,IF(M46=key!$B$5,key!$A$5&amp;"-"&amp;A46,IF(M46=key!$B$6,key!$A$6&amp;"-"&amp;A46,IF(M46=key!$B$7,key!$A$7&amp;"-"&amp;A46,IF(M46=key!$B$8,key!$A$8&amp;"-"&amp;A46)))))))</f>
        <v>6-(OB) เปรมฤทัย แย้มบรรจง</v>
      </c>
      <c r="C46" s="28" t="s">
        <v>132</v>
      </c>
      <c r="D46" s="29" t="s">
        <v>258</v>
      </c>
      <c r="E46" s="30" t="s">
        <v>259</v>
      </c>
      <c r="F46" s="30" t="s">
        <v>12</v>
      </c>
      <c r="G46" s="30" t="s">
        <v>260</v>
      </c>
      <c r="H46" s="30" t="s">
        <v>40</v>
      </c>
      <c r="I46" s="30" t="s">
        <v>261</v>
      </c>
      <c r="J46" s="30" t="s">
        <v>262</v>
      </c>
      <c r="K46" s="30" t="s">
        <v>263</v>
      </c>
      <c r="L46" s="30" t="s">
        <v>18</v>
      </c>
      <c r="M46" s="29" t="s">
        <v>306</v>
      </c>
      <c r="N46" s="33" t="b">
        <v>1</v>
      </c>
      <c r="O46" s="41"/>
      <c r="P46" s="41"/>
    </row>
    <row r="47" spans="1:16" x14ac:dyDescent="0.8">
      <c r="A47" t="str">
        <f>IF(Data!$C47="นักวิชาการของ ม.สวนดุสิต","(IB) "&amp;Data!$G47,"(OB) "&amp;Data!$G47)</f>
        <v>(OB) วนิดา อัญชลีวิทยกุล</v>
      </c>
      <c r="B47" s="22" t="str">
        <f>IF(M47=key!$B$2,key!$A$2&amp;"-"&amp;A47,IF(M47=key!$B$3,key!$A$3&amp;"-"&amp;A47,IF(M47=key!$B$4,key!$A$4&amp;"-"&amp;A47,IF(M47=key!$B$5,key!$A$5&amp;"-"&amp;A47,IF(M47=key!$B$6,key!$A$6&amp;"-"&amp;A47,IF(M47=key!$B$7,key!$A$7&amp;"-"&amp;A47,IF(M47=key!$B$8,key!$A$8&amp;"-"&amp;A47)))))))</f>
        <v>4-(OB) วนิดา อัญชลีวิทยกุล</v>
      </c>
      <c r="C47" s="23" t="s">
        <v>132</v>
      </c>
      <c r="D47" s="17" t="s">
        <v>24</v>
      </c>
      <c r="E47" s="15" t="s">
        <v>265</v>
      </c>
      <c r="F47" s="15" t="s">
        <v>19</v>
      </c>
      <c r="G47" s="15" t="s">
        <v>266</v>
      </c>
      <c r="H47" s="15" t="s">
        <v>40</v>
      </c>
      <c r="I47" s="15" t="s">
        <v>267</v>
      </c>
      <c r="J47" s="15" t="s">
        <v>268</v>
      </c>
      <c r="K47" s="15" t="s">
        <v>269</v>
      </c>
      <c r="L47" s="15" t="s">
        <v>18</v>
      </c>
      <c r="M47" s="17" t="s">
        <v>304</v>
      </c>
      <c r="N47" s="33" t="b">
        <v>1</v>
      </c>
      <c r="O47" s="41" t="s">
        <v>360</v>
      </c>
      <c r="P47" s="41" t="s">
        <v>362</v>
      </c>
    </row>
    <row r="48" spans="1:16" x14ac:dyDescent="0.8">
      <c r="A48" t="str">
        <f>IF(Data!$C48="นักวิชาการของ ม.สวนดุสิต","(IB) "&amp;Data!$G48,"(OB) "&amp;Data!$G48)</f>
        <v>(OB) พรดารา เขตต์ทองคำ</v>
      </c>
      <c r="B48" s="22" t="str">
        <f>IF(M48=key!$B$2,key!$A$2&amp;"-"&amp;A48,IF(M48=key!$B$3,key!$A$3&amp;"-"&amp;A48,IF(M48=key!$B$4,key!$A$4&amp;"-"&amp;A48,IF(M48=key!$B$5,key!$A$5&amp;"-"&amp;A48,IF(M48=key!$B$6,key!$A$6&amp;"-"&amp;A48,IF(M48=key!$B$7,key!$A$7&amp;"-"&amp;A48,IF(M48=key!$B$8,key!$A$8&amp;"-"&amp;A48)))))))</f>
        <v>6-(OB) พรดารา เขตต์ทองคำ</v>
      </c>
      <c r="C48" s="23" t="s">
        <v>132</v>
      </c>
      <c r="D48" s="17" t="s">
        <v>250</v>
      </c>
      <c r="E48" s="15" t="s">
        <v>274</v>
      </c>
      <c r="F48" s="15" t="s">
        <v>19</v>
      </c>
      <c r="G48" s="15" t="s">
        <v>270</v>
      </c>
      <c r="H48" s="15" t="s">
        <v>40</v>
      </c>
      <c r="I48" s="15" t="s">
        <v>271</v>
      </c>
      <c r="J48" s="15" t="s">
        <v>272</v>
      </c>
      <c r="K48" s="15" t="s">
        <v>273</v>
      </c>
      <c r="L48" s="15" t="s">
        <v>18</v>
      </c>
      <c r="M48" s="17" t="s">
        <v>306</v>
      </c>
      <c r="N48" s="33" t="b">
        <v>1</v>
      </c>
      <c r="O48" s="41" t="s">
        <v>366</v>
      </c>
      <c r="P48" s="41" t="s">
        <v>351</v>
      </c>
    </row>
    <row r="49" spans="1:16" x14ac:dyDescent="0.8">
      <c r="A49" t="str">
        <f>IF(Data!$C49="นักวิชาการของ ม.สวนดุสิต","(IB) "&amp;Data!$G49,"(OB) "&amp;Data!$G49)</f>
        <v>(OB) ธนัชพร นามวัฒน์</v>
      </c>
      <c r="B49" s="22" t="str">
        <f>IF(M49=key!$B$2,key!$A$2&amp;"-"&amp;A49,IF(M49=key!$B$3,key!$A$3&amp;"-"&amp;A49,IF(M49=key!$B$4,key!$A$4&amp;"-"&amp;A49,IF(M49=key!$B$5,key!$A$5&amp;"-"&amp;A49,IF(M49=key!$B$6,key!$A$6&amp;"-"&amp;A49,IF(M49=key!$B$7,key!$A$7&amp;"-"&amp;A49,IF(M49=key!$B$8,key!$A$8&amp;"-"&amp;A49)))))))</f>
        <v>7-(OB) ธนัชพร นามวัฒน์</v>
      </c>
      <c r="C49" s="23" t="s">
        <v>132</v>
      </c>
      <c r="D49" s="17" t="s">
        <v>250</v>
      </c>
      <c r="E49" s="15" t="s">
        <v>242</v>
      </c>
      <c r="F49" s="15" t="s">
        <v>275</v>
      </c>
      <c r="G49" s="15" t="s">
        <v>276</v>
      </c>
      <c r="H49" s="15" t="s">
        <v>40</v>
      </c>
      <c r="I49" s="15" t="s">
        <v>277</v>
      </c>
      <c r="J49" s="15" t="s">
        <v>278</v>
      </c>
      <c r="K49" s="15" t="s">
        <v>279</v>
      </c>
      <c r="L49" s="15" t="s">
        <v>18</v>
      </c>
      <c r="M49" s="17" t="s">
        <v>307</v>
      </c>
      <c r="N49" s="33" t="b">
        <v>1</v>
      </c>
      <c r="O49" s="41" t="s">
        <v>366</v>
      </c>
      <c r="P49" s="41" t="s">
        <v>351</v>
      </c>
    </row>
    <row r="50" spans="1:16" x14ac:dyDescent="0.8">
      <c r="A50" t="str">
        <f>IF(Data!$C50="นักวิชาการของ ม.สวนดุสิต","(IB) "&amp;Data!$G50,"(OB) "&amp;Data!$G50)</f>
        <v>(OB) สถาพร ถาวรอธิวาสน์</v>
      </c>
      <c r="B50" s="22" t="str">
        <f>IF(M50=key!$B$2,key!$A$2&amp;"-"&amp;A50,IF(M50=key!$B$3,key!$A$3&amp;"-"&amp;A50,IF(M50=key!$B$4,key!$A$4&amp;"-"&amp;A50,IF(M50=key!$B$5,key!$A$5&amp;"-"&amp;A50,IF(M50=key!$B$6,key!$A$6&amp;"-"&amp;A50,IF(M50=key!$B$7,key!$A$7&amp;"-"&amp;A50,IF(M50=key!$B$8,key!$A$8&amp;"-"&amp;A50)))))))</f>
        <v>6-(OB) สถาพร ถาวรอธิวาสน์</v>
      </c>
      <c r="C50" s="23" t="s">
        <v>132</v>
      </c>
      <c r="D50" s="17" t="s">
        <v>280</v>
      </c>
      <c r="E50" s="15" t="s">
        <v>289</v>
      </c>
      <c r="F50" s="15" t="s">
        <v>19</v>
      </c>
      <c r="G50" s="15" t="s">
        <v>281</v>
      </c>
      <c r="H50" s="15" t="s">
        <v>40</v>
      </c>
      <c r="I50" s="15" t="s">
        <v>282</v>
      </c>
      <c r="J50" s="15" t="s">
        <v>283</v>
      </c>
      <c r="K50" s="15" t="s">
        <v>369</v>
      </c>
      <c r="L50" s="15" t="s">
        <v>18</v>
      </c>
      <c r="M50" s="17" t="s">
        <v>306</v>
      </c>
      <c r="N50" s="33" t="b">
        <v>1</v>
      </c>
      <c r="O50" s="41" t="s">
        <v>361</v>
      </c>
      <c r="P50" s="41" t="s">
        <v>359</v>
      </c>
    </row>
    <row r="51" spans="1:16" x14ac:dyDescent="0.8">
      <c r="A51" t="str">
        <f>IF(Data!$C51="นักวิชาการของ ม.สวนดุสิต","(IB) "&amp;Data!$G51,"(OB) "&amp;Data!$G51)</f>
        <v>(OB) สุรมงคล นิ่มจิตต์</v>
      </c>
      <c r="B51" s="22" t="str">
        <f>IF(M51=key!$B$2,key!$A$2&amp;"-"&amp;A51,IF(M51=key!$B$3,key!$A$3&amp;"-"&amp;A51,IF(M51=key!$B$4,key!$A$4&amp;"-"&amp;A51,IF(M51=key!$B$5,key!$A$5&amp;"-"&amp;A51,IF(M51=key!$B$6,key!$A$6&amp;"-"&amp;A51,IF(M51=key!$B$7,key!$A$7&amp;"-"&amp;A51,IF(M51=key!$B$8,key!$A$8&amp;"-"&amp;A51)))))))</f>
        <v>1-(OB) สุรมงคล นิ่มจิตต์</v>
      </c>
      <c r="C51" s="23" t="s">
        <v>132</v>
      </c>
      <c r="D51" s="17" t="s">
        <v>284</v>
      </c>
      <c r="E51" s="15" t="s">
        <v>197</v>
      </c>
      <c r="F51" s="15" t="s">
        <v>19</v>
      </c>
      <c r="G51" s="15" t="s">
        <v>285</v>
      </c>
      <c r="H51" s="15" t="s">
        <v>40</v>
      </c>
      <c r="I51" s="15" t="s">
        <v>286</v>
      </c>
      <c r="J51" s="15" t="s">
        <v>287</v>
      </c>
      <c r="K51" s="15" t="s">
        <v>288</v>
      </c>
      <c r="L51" s="15" t="s">
        <v>18</v>
      </c>
      <c r="M51" s="17" t="s">
        <v>301</v>
      </c>
      <c r="N51" s="33" t="b">
        <v>1</v>
      </c>
      <c r="O51" s="41" t="s">
        <v>358</v>
      </c>
      <c r="P51" s="41" t="s">
        <v>351</v>
      </c>
    </row>
    <row r="52" spans="1:16" x14ac:dyDescent="0.8">
      <c r="A52" t="str">
        <f>IF(Data!$C52="นักวิชาการของ ม.สวนดุสิต","(IB) "&amp;Data!$G52,"(OB) "&amp;Data!$G52)</f>
        <v xml:space="preserve">(OB) </v>
      </c>
      <c r="B52" s="22" t="b">
        <f>IF(M52=key!$B$2,key!$A$2&amp;"-"&amp;A52,IF(M52=key!$B$3,key!$A$3&amp;"-"&amp;A52,IF(M52=key!$B$4,key!$A$4&amp;"-"&amp;A52,IF(M52=key!$B$5,key!$A$5&amp;"-"&amp;A52,IF(M52=key!$B$6,key!$A$6&amp;"-"&amp;A52,IF(M52=key!$B$7,key!$A$7&amp;"-"&amp;A52,IF(M52=key!$B$8,key!$A$8&amp;"-"&amp;A52)))))))</f>
        <v>0</v>
      </c>
      <c r="C52" s="23"/>
      <c r="D52" s="17"/>
      <c r="E52" s="15"/>
      <c r="F52" s="15"/>
      <c r="G52" s="15"/>
      <c r="H52" s="15"/>
      <c r="I52" s="15"/>
      <c r="J52" s="15"/>
      <c r="K52" s="15"/>
      <c r="L52" s="15"/>
      <c r="M52" s="17"/>
      <c r="N52" s="15"/>
      <c r="O52" s="41"/>
      <c r="P52" s="41"/>
    </row>
    <row r="53" spans="1:16" x14ac:dyDescent="0.8">
      <c r="A53" t="str">
        <f>IF(Data!$C53="นักวิชาการของ ม.สวนดุสิต","(IB) "&amp;Data!$G53,"(OB) "&amp;Data!$G53)</f>
        <v xml:space="preserve">(OB) </v>
      </c>
      <c r="B53" s="22" t="b">
        <f>IF(M53=key!$B$2,key!$A$2&amp;"-"&amp;A53,IF(M53=key!$B$3,key!$A$3&amp;"-"&amp;A53,IF(M53=key!$B$4,key!$A$4&amp;"-"&amp;A53,IF(M53=key!$B$5,key!$A$5&amp;"-"&amp;A53,IF(M53=key!$B$6,key!$A$6&amp;"-"&amp;A53,IF(M53=key!$B$7,key!$A$7&amp;"-"&amp;A53,IF(M53=key!$B$8,key!$A$8&amp;"-"&amp;A53)))))))</f>
        <v>0</v>
      </c>
      <c r="C53" s="23"/>
      <c r="D53" s="17"/>
      <c r="E53" s="15"/>
      <c r="F53" s="15"/>
      <c r="G53" s="15"/>
      <c r="H53" s="15"/>
      <c r="I53" s="15"/>
      <c r="J53" s="15"/>
      <c r="K53" s="15"/>
      <c r="L53" s="15"/>
      <c r="M53" s="17"/>
      <c r="N53" s="15"/>
      <c r="O53" s="41"/>
      <c r="P53" s="41"/>
    </row>
    <row r="54" spans="1:16" x14ac:dyDescent="0.8">
      <c r="A54" t="str">
        <f>IF(Data!$C54="นักวิชาการของ ม.สวนดุสิต","(IB) "&amp;Data!$G54,"(OB) "&amp;Data!$G54)</f>
        <v xml:space="preserve">(OB) </v>
      </c>
      <c r="B54" s="22" t="b">
        <f>IF(M54=key!$B$2,key!$A$2&amp;"-"&amp;A54,IF(M54=key!$B$3,key!$A$3&amp;"-"&amp;A54,IF(M54=key!$B$4,key!$A$4&amp;"-"&amp;A54,IF(M54=key!$B$5,key!$A$5&amp;"-"&amp;A54,IF(M54=key!$B$6,key!$A$6&amp;"-"&amp;A54,IF(M54=key!$B$7,key!$A$7&amp;"-"&amp;A54,IF(M54=key!$B$8,key!$A$8&amp;"-"&amp;A54)))))))</f>
        <v>0</v>
      </c>
      <c r="C54" s="23"/>
      <c r="D54" s="17"/>
      <c r="E54" s="15"/>
      <c r="F54" s="15"/>
      <c r="G54" s="15"/>
      <c r="H54" s="15"/>
      <c r="I54" s="15"/>
      <c r="J54" s="15"/>
      <c r="K54" s="15"/>
      <c r="L54" s="15"/>
      <c r="M54" s="17"/>
      <c r="N54" s="15"/>
      <c r="O54" s="41"/>
      <c r="P54" s="41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DD98E7-345F-4787-B382-1F31D7C7438A}">
          <x14:formula1>
            <xm:f>key!$B$2:$B$8</xm:f>
          </x14:formula1>
          <xm:sqref>M3:M54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C49F8-2BF8-4553-9615-DEC2D0B17687}">
  <dimension ref="A1:R41"/>
  <sheetViews>
    <sheetView workbookViewId="0">
      <selection activeCell="Q2" sqref="Q2"/>
    </sheetView>
  </sheetViews>
  <sheetFormatPr defaultRowHeight="24" x14ac:dyDescent="0.8"/>
  <cols>
    <col min="1" max="1" width="15.58203125" bestFit="1" customWidth="1"/>
    <col min="2" max="2" width="15.58203125" customWidth="1"/>
    <col min="3" max="3" width="40.5" customWidth="1"/>
    <col min="4" max="11" width="5" style="9" customWidth="1"/>
    <col min="12" max="17" width="5" style="10" customWidth="1"/>
  </cols>
  <sheetData>
    <row r="1" spans="1:18" x14ac:dyDescent="0.8">
      <c r="D1" s="43" t="s">
        <v>154</v>
      </c>
      <c r="E1" s="43"/>
      <c r="F1" s="43"/>
      <c r="G1" s="43"/>
      <c r="H1" s="43"/>
      <c r="I1" s="43"/>
      <c r="J1" s="43"/>
      <c r="K1" s="44" t="s">
        <v>141</v>
      </c>
      <c r="L1" s="44"/>
      <c r="M1" s="44"/>
      <c r="N1" s="44"/>
      <c r="O1" s="44"/>
      <c r="P1" s="44"/>
      <c r="Q1" s="6"/>
    </row>
    <row r="2" spans="1:18" x14ac:dyDescent="0.8">
      <c r="A2" t="s">
        <v>137</v>
      </c>
      <c r="B2" t="s">
        <v>139</v>
      </c>
      <c r="C2" t="s">
        <v>138</v>
      </c>
      <c r="D2" s="4" t="s">
        <v>142</v>
      </c>
      <c r="E2" s="4" t="s">
        <v>143</v>
      </c>
      <c r="F2" s="4" t="s">
        <v>144</v>
      </c>
      <c r="G2" s="4" t="s">
        <v>145</v>
      </c>
      <c r="H2" s="4" t="s">
        <v>146</v>
      </c>
      <c r="I2" s="4" t="s">
        <v>147</v>
      </c>
      <c r="J2" s="4" t="s">
        <v>140</v>
      </c>
      <c r="K2" s="5" t="s">
        <v>148</v>
      </c>
      <c r="L2" s="5" t="s">
        <v>149</v>
      </c>
      <c r="M2" s="5" t="s">
        <v>150</v>
      </c>
      <c r="N2" s="5" t="s">
        <v>151</v>
      </c>
      <c r="O2" s="5" t="s">
        <v>152</v>
      </c>
      <c r="P2" s="5" t="s">
        <v>153</v>
      </c>
      <c r="Q2" s="6" t="s">
        <v>226</v>
      </c>
      <c r="R2" s="3" t="s">
        <v>155</v>
      </c>
    </row>
    <row r="3" spans="1:18" x14ac:dyDescent="0.8">
      <c r="A3" t="str">
        <f>Data!G3</f>
        <v>อัมพร ศรีประเสริฐสุข</v>
      </c>
      <c r="B3" t="str">
        <f>_xlfn.XLOOKUP(A3,Data!$G$3:$G$54,Data!$C$3:$C$54)</f>
        <v>นักวิชาการของ ม.สวนดุสิต</v>
      </c>
      <c r="C3" t="str">
        <f>_xlfn.XLOOKUP(A3,Data!$G$3:$G$54,Data!$I$3:$I$54)</f>
        <v>จิตวิทยา;ภาษาไทย;วัฒนธรรม</v>
      </c>
      <c r="D3" s="7" t="b">
        <v>0</v>
      </c>
      <c r="E3" s="7" t="b">
        <v>0</v>
      </c>
      <c r="F3" s="7" t="b">
        <v>0</v>
      </c>
      <c r="G3" s="7" t="b">
        <v>0</v>
      </c>
      <c r="H3" s="7" t="b">
        <v>0</v>
      </c>
      <c r="I3" s="7" t="b">
        <v>0</v>
      </c>
      <c r="J3" s="4">
        <f>COUNTIF(D3:I3,"True")</f>
        <v>0</v>
      </c>
      <c r="K3" s="8" t="b">
        <v>0</v>
      </c>
      <c r="L3" s="8" t="b">
        <v>0</v>
      </c>
      <c r="M3" s="8" t="b">
        <v>0</v>
      </c>
      <c r="N3" s="8" t="b">
        <v>0</v>
      </c>
      <c r="O3" s="8" t="b">
        <v>0</v>
      </c>
      <c r="P3" s="8" t="b">
        <v>0</v>
      </c>
      <c r="Q3" s="5">
        <f>COUNTIF(K3:P3,"True")</f>
        <v>0</v>
      </c>
      <c r="R3" s="5">
        <f>Table2[[#This Row],[รวม]]-Table2[[#This Row],[รวม2]]</f>
        <v>0</v>
      </c>
    </row>
    <row r="4" spans="1:18" x14ac:dyDescent="0.8">
      <c r="A4" t="str">
        <f>Data!G4</f>
        <v>สุดารัตน์ เจตน์ปัญจภัค</v>
      </c>
      <c r="B4" t="str">
        <f>_xlfn.XLOOKUP(A4,Data!$G$3:$G$54,Data!$C$3:$C$54)</f>
        <v>นักวิชาการของ ม.สวนดุสิต</v>
      </c>
      <c r="C4" t="str">
        <f>_xlfn.XLOOKUP(A4,Data!$G$3:$G$54,Data!$I$3:$I$54)</f>
        <v>ภาษาอังกฤษ;การสอนเกี่ยวกับภาษา;การท่องเที่ยว</v>
      </c>
      <c r="D4" s="7" t="b">
        <v>0</v>
      </c>
      <c r="E4" s="7" t="b">
        <v>0</v>
      </c>
      <c r="F4" s="7" t="b">
        <v>0</v>
      </c>
      <c r="G4" s="7" t="b">
        <v>0</v>
      </c>
      <c r="H4" s="7" t="b">
        <v>0</v>
      </c>
      <c r="I4" s="7" t="b">
        <v>0</v>
      </c>
      <c r="J4" s="4">
        <f t="shared" ref="J4:J41" si="0">COUNTIF(D4:I4,"True")</f>
        <v>0</v>
      </c>
      <c r="K4" s="8" t="b">
        <v>0</v>
      </c>
      <c r="L4" s="8" t="b">
        <v>0</v>
      </c>
      <c r="M4" s="8" t="b">
        <v>0</v>
      </c>
      <c r="N4" s="8" t="b">
        <v>0</v>
      </c>
      <c r="O4" s="8" t="b">
        <v>0</v>
      </c>
      <c r="P4" s="8" t="b">
        <v>0</v>
      </c>
      <c r="Q4" s="5">
        <f t="shared" ref="Q4:Q41" si="1">COUNTIF(K4:P4,"True")</f>
        <v>0</v>
      </c>
      <c r="R4" s="5">
        <f>Table2[[#This Row],[รวม]]-Table2[[#This Row],[รวม2]]</f>
        <v>0</v>
      </c>
    </row>
    <row r="5" spans="1:18" x14ac:dyDescent="0.8">
      <c r="A5" t="str">
        <f>Data!G5</f>
        <v>ชยาพล ชมชัยยา</v>
      </c>
      <c r="B5" t="str">
        <f>_xlfn.XLOOKUP(A5,Data!$G$3:$G$54,Data!$C$3:$C$54)</f>
        <v>นักวิชาการของ ม.สวนดุสิต</v>
      </c>
      <c r="C5" t="str">
        <f>_xlfn.XLOOKUP(A5,Data!$G$3:$G$54,Data!$I$3:$I$54)</f>
        <v>การสอนเกี่ยวกับภาษา;ภาษาอังกฤษ;การศึกษา</v>
      </c>
      <c r="D5" s="7" t="b">
        <v>0</v>
      </c>
      <c r="E5" s="7" t="b">
        <v>0</v>
      </c>
      <c r="F5" s="7" t="b">
        <v>0</v>
      </c>
      <c r="G5" s="7" t="b">
        <v>0</v>
      </c>
      <c r="H5" s="7" t="b">
        <v>0</v>
      </c>
      <c r="I5" s="7" t="b">
        <v>0</v>
      </c>
      <c r="J5" s="4">
        <f t="shared" si="0"/>
        <v>0</v>
      </c>
      <c r="K5" s="8" t="b">
        <v>0</v>
      </c>
      <c r="L5" s="8" t="b">
        <v>0</v>
      </c>
      <c r="M5" s="8" t="b">
        <v>0</v>
      </c>
      <c r="N5" s="8" t="b">
        <v>0</v>
      </c>
      <c r="O5" s="8" t="b">
        <v>0</v>
      </c>
      <c r="P5" s="8" t="b">
        <v>0</v>
      </c>
      <c r="Q5" s="5">
        <f t="shared" si="1"/>
        <v>0</v>
      </c>
      <c r="R5" s="5">
        <f>Table2[[#This Row],[รวม]]-Table2[[#This Row],[รวม2]]</f>
        <v>0</v>
      </c>
    </row>
    <row r="6" spans="1:18" x14ac:dyDescent="0.8">
      <c r="A6" t="str">
        <f>Data!G6</f>
        <v>ณัฐพร โอวาทนุพัฒน์</v>
      </c>
      <c r="B6" t="str">
        <f>_xlfn.XLOOKUP(A6,Data!$G$3:$G$54,Data!$C$3:$C$54)</f>
        <v>นักวิชาการของ ม.สวนดุสิต</v>
      </c>
      <c r="C6" t="str">
        <f>_xlfn.XLOOKUP(A6,Data!$G$3:$G$54,Data!$I$3:$I$54)</f>
        <v>การสอนเกี่ยวกับภาษา;ภาษาอังกฤษ;การแปล</v>
      </c>
      <c r="D6" s="7" t="b">
        <v>0</v>
      </c>
      <c r="E6" s="7" t="b">
        <v>0</v>
      </c>
      <c r="F6" s="7" t="b">
        <v>0</v>
      </c>
      <c r="G6" s="7" t="b">
        <v>0</v>
      </c>
      <c r="H6" s="7" t="b">
        <v>0</v>
      </c>
      <c r="I6" s="7" t="b">
        <v>0</v>
      </c>
      <c r="J6" s="4">
        <f t="shared" si="0"/>
        <v>0</v>
      </c>
      <c r="K6" s="8" t="b">
        <v>0</v>
      </c>
      <c r="L6" s="8" t="b">
        <v>0</v>
      </c>
      <c r="M6" s="8" t="b">
        <v>0</v>
      </c>
      <c r="N6" s="8" t="b">
        <v>0</v>
      </c>
      <c r="O6" s="8" t="b">
        <v>0</v>
      </c>
      <c r="P6" s="8" t="b">
        <v>0</v>
      </c>
      <c r="Q6" s="5">
        <f t="shared" si="1"/>
        <v>0</v>
      </c>
      <c r="R6" s="5">
        <f>Table2[[#This Row],[รวม]]-Table2[[#This Row],[รวม2]]</f>
        <v>0</v>
      </c>
    </row>
    <row r="7" spans="1:18" x14ac:dyDescent="0.8">
      <c r="A7" t="str">
        <f>Data!G7</f>
        <v>สุดสวาท จันทร์ดำ</v>
      </c>
      <c r="B7" t="str">
        <f>_xlfn.XLOOKUP(A7,Data!$G$3:$G$54,Data!$C$3:$C$54)</f>
        <v>นักวิชาการของ ม.สวนดุสิต</v>
      </c>
      <c r="C7" t="str">
        <f>_xlfn.XLOOKUP(A7,Data!$G$3:$G$54,Data!$I$3:$I$54)</f>
        <v>การสอนเกี่ยวกับภาษา;ภาษาญี่ปุ่น;การท่องเที่ยว</v>
      </c>
      <c r="D7" s="7" t="b">
        <v>0</v>
      </c>
      <c r="E7" s="7" t="b">
        <v>0</v>
      </c>
      <c r="F7" s="7" t="b">
        <v>0</v>
      </c>
      <c r="G7" s="7" t="b">
        <v>0</v>
      </c>
      <c r="H7" s="7" t="b">
        <v>0</v>
      </c>
      <c r="I7" s="7" t="b">
        <v>0</v>
      </c>
      <c r="J7" s="4">
        <f t="shared" si="0"/>
        <v>0</v>
      </c>
      <c r="K7" s="8" t="b">
        <v>0</v>
      </c>
      <c r="L7" s="8" t="b">
        <v>0</v>
      </c>
      <c r="M7" s="8" t="b">
        <v>0</v>
      </c>
      <c r="N7" s="8" t="b">
        <v>0</v>
      </c>
      <c r="O7" s="8" t="b">
        <v>0</v>
      </c>
      <c r="P7" s="8" t="b">
        <v>0</v>
      </c>
      <c r="Q7" s="5">
        <f t="shared" si="1"/>
        <v>0</v>
      </c>
      <c r="R7" s="5">
        <f>Table2[[#This Row],[รวม]]-Table2[[#This Row],[รวม2]]</f>
        <v>0</v>
      </c>
    </row>
    <row r="8" spans="1:18" x14ac:dyDescent="0.8">
      <c r="A8" t="str">
        <f>Data!G8</f>
        <v>ปริศนา มัชฌิมา</v>
      </c>
      <c r="B8" t="str">
        <f>_xlfn.XLOOKUP(A8,Data!$G$3:$G$54,Data!$C$3:$C$54)</f>
        <v>นักวิชาการของ ม.สวนดุสิต</v>
      </c>
      <c r="C8" t="str">
        <f>_xlfn.XLOOKUP(A8,Data!$G$3:$G$54,Data!$I$3:$I$54)</f>
        <v>สารสนเทศศาสตร์;การท่องเที่ยว;วัฒนธรรม</v>
      </c>
      <c r="D8" s="7" t="b">
        <v>0</v>
      </c>
      <c r="E8" s="7" t="b">
        <v>0</v>
      </c>
      <c r="F8" s="7" t="b">
        <v>0</v>
      </c>
      <c r="G8" s="7" t="b">
        <v>0</v>
      </c>
      <c r="H8" s="7" t="b">
        <v>0</v>
      </c>
      <c r="I8" s="7" t="b">
        <v>0</v>
      </c>
      <c r="J8" s="4">
        <f t="shared" si="0"/>
        <v>0</v>
      </c>
      <c r="K8" s="8" t="b">
        <v>0</v>
      </c>
      <c r="L8" s="8" t="b">
        <v>0</v>
      </c>
      <c r="M8" s="8" t="b">
        <v>0</v>
      </c>
      <c r="N8" s="8" t="b">
        <v>0</v>
      </c>
      <c r="O8" s="8" t="b">
        <v>0</v>
      </c>
      <c r="P8" s="8" t="b">
        <v>0</v>
      </c>
      <c r="Q8" s="5">
        <f t="shared" si="1"/>
        <v>0</v>
      </c>
      <c r="R8" s="5">
        <f>Table2[[#This Row],[รวม]]-Table2[[#This Row],[รวม2]]</f>
        <v>0</v>
      </c>
    </row>
    <row r="9" spans="1:18" x14ac:dyDescent="0.8">
      <c r="A9" t="str">
        <f>Data!G9</f>
        <v>สายสุดา ปั้นตระกูล</v>
      </c>
      <c r="B9" t="str">
        <f>_xlfn.XLOOKUP(A9,Data!$G$3:$G$54,Data!$C$3:$C$54)</f>
        <v>นักวิชาการของ ม.สวนดุสิต</v>
      </c>
      <c r="C9" t="str">
        <f>_xlfn.XLOOKUP(A9,Data!$G$3:$G$54,Data!$I$3:$I$54)</f>
        <v>สารสนเทศศาสตร์;วัฒนธรรม;จิตวิทยา</v>
      </c>
      <c r="D9" s="7" t="b">
        <v>0</v>
      </c>
      <c r="E9" s="7" t="b">
        <v>0</v>
      </c>
      <c r="F9" s="7" t="b">
        <v>0</v>
      </c>
      <c r="G9" s="7" t="b">
        <v>0</v>
      </c>
      <c r="H9" s="7" t="b">
        <v>0</v>
      </c>
      <c r="I9" s="7" t="b">
        <v>0</v>
      </c>
      <c r="J9" s="4">
        <f t="shared" si="0"/>
        <v>0</v>
      </c>
      <c r="K9" s="8" t="b">
        <v>0</v>
      </c>
      <c r="L9" s="8" t="b">
        <v>0</v>
      </c>
      <c r="M9" s="8" t="b">
        <v>0</v>
      </c>
      <c r="N9" s="8" t="b">
        <v>0</v>
      </c>
      <c r="O9" s="8" t="b">
        <v>0</v>
      </c>
      <c r="P9" s="8" t="b">
        <v>0</v>
      </c>
      <c r="Q9" s="5">
        <f t="shared" si="1"/>
        <v>0</v>
      </c>
      <c r="R9" s="5">
        <f>Table2[[#This Row],[รวม]]-Table2[[#This Row],[รวม2]]</f>
        <v>0</v>
      </c>
    </row>
    <row r="10" spans="1:18" x14ac:dyDescent="0.8">
      <c r="A10" t="str">
        <f>Data!G10</f>
        <v>บุญญลักษม์ ตำนานจิตร</v>
      </c>
      <c r="B10" t="str">
        <f>_xlfn.XLOOKUP(A10,Data!$G$3:$G$54,Data!$C$3:$C$54)</f>
        <v>นักวิชาการของ ม.สวนดุสิต</v>
      </c>
      <c r="C10" t="str">
        <f>_xlfn.XLOOKUP(A10,Data!$G$3:$G$54,Data!$I$3:$I$54)</f>
        <v>สารสนเทศศาสตร์;การสอนเกี่ยวกับภาษา;การศึกษา</v>
      </c>
      <c r="D10" s="7" t="b">
        <v>0</v>
      </c>
      <c r="E10" s="7" t="b">
        <v>0</v>
      </c>
      <c r="F10" s="7" t="b">
        <v>0</v>
      </c>
      <c r="G10" s="7" t="b">
        <v>0</v>
      </c>
      <c r="H10" s="7" t="b">
        <v>0</v>
      </c>
      <c r="I10" s="7" t="b">
        <v>0</v>
      </c>
      <c r="J10" s="4">
        <f t="shared" si="0"/>
        <v>0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  <c r="Q10" s="5">
        <f t="shared" si="1"/>
        <v>0</v>
      </c>
      <c r="R10" s="5">
        <f>Table2[[#This Row],[รวม]]-Table2[[#This Row],[รวม2]]</f>
        <v>0</v>
      </c>
    </row>
    <row r="11" spans="1:18" x14ac:dyDescent="0.8">
      <c r="A11" t="str">
        <f>Data!G11</f>
        <v>เอกชัย  พุมดวง</v>
      </c>
      <c r="B11" t="str">
        <f>_xlfn.XLOOKUP(A11,Data!$G$3:$G$54,Data!$C$3:$C$54)</f>
        <v>นักวิชาการของ ม.สวนดุสิต</v>
      </c>
      <c r="C11" t="str">
        <f>_xlfn.XLOOKUP(A11,Data!$G$3:$G$54,Data!$I$3:$I$54)</f>
        <v>วัฒนธรรม;การท่องเที่ยว;ภูมิศาสตร์</v>
      </c>
      <c r="D11" s="7" t="b">
        <v>0</v>
      </c>
      <c r="E11" s="7" t="b">
        <v>0</v>
      </c>
      <c r="F11" s="7" t="b">
        <v>0</v>
      </c>
      <c r="G11" s="7" t="b">
        <v>0</v>
      </c>
      <c r="H11" s="7" t="b">
        <v>0</v>
      </c>
      <c r="I11" s="7" t="b">
        <v>0</v>
      </c>
      <c r="J11" s="4">
        <f t="shared" si="0"/>
        <v>0</v>
      </c>
      <c r="K11" s="8" t="b">
        <v>0</v>
      </c>
      <c r="L11" s="8" t="b">
        <v>0</v>
      </c>
      <c r="M11" s="8" t="b">
        <v>0</v>
      </c>
      <c r="N11" s="8" t="b">
        <v>0</v>
      </c>
      <c r="O11" s="8" t="b">
        <v>0</v>
      </c>
      <c r="P11" s="8" t="b">
        <v>0</v>
      </c>
      <c r="Q11" s="5">
        <f t="shared" si="1"/>
        <v>0</v>
      </c>
      <c r="R11" s="5">
        <f>Table2[[#This Row],[รวม]]-Table2[[#This Row],[รวม2]]</f>
        <v>0</v>
      </c>
    </row>
    <row r="12" spans="1:18" x14ac:dyDescent="0.8">
      <c r="A12" t="str">
        <f>Data!G12</f>
        <v>ยุสนีย์ โสมทัศน์</v>
      </c>
      <c r="B12" t="str">
        <f>_xlfn.XLOOKUP(A12,Data!$G$3:$G$54,Data!$C$3:$C$54)</f>
        <v>นักวิชาการของ ม.สวนดุสิต</v>
      </c>
      <c r="C12" t="str">
        <f>_xlfn.XLOOKUP(A12,Data!$G$3:$G$54,Data!$I$3:$I$54)</f>
        <v>ภูมิศาสตร์;วัฒนธรรม;การท่องเที่ยว</v>
      </c>
      <c r="D12" s="7" t="b">
        <v>0</v>
      </c>
      <c r="E12" s="7" t="b">
        <v>0</v>
      </c>
      <c r="F12" s="7" t="b">
        <v>0</v>
      </c>
      <c r="G12" s="7" t="b">
        <v>0</v>
      </c>
      <c r="H12" s="7" t="b">
        <v>0</v>
      </c>
      <c r="I12" s="7" t="b">
        <v>0</v>
      </c>
      <c r="J12" s="4">
        <f t="shared" si="0"/>
        <v>0</v>
      </c>
      <c r="K12" s="8" t="b">
        <v>0</v>
      </c>
      <c r="L12" s="8" t="b">
        <v>0</v>
      </c>
      <c r="M12" s="8" t="b">
        <v>0</v>
      </c>
      <c r="N12" s="8" t="b">
        <v>0</v>
      </c>
      <c r="O12" s="8" t="b">
        <v>0</v>
      </c>
      <c r="P12" s="8" t="b">
        <v>0</v>
      </c>
      <c r="Q12" s="5">
        <f t="shared" si="1"/>
        <v>0</v>
      </c>
      <c r="R12" s="5">
        <f>Table2[[#This Row],[รวม]]-Table2[[#This Row],[รวม2]]</f>
        <v>0</v>
      </c>
    </row>
    <row r="13" spans="1:18" x14ac:dyDescent="0.8">
      <c r="A13" t="str">
        <f>Data!G13</f>
        <v>บรรพต พิจิตรกำเนิด</v>
      </c>
      <c r="B13" t="str">
        <f>_xlfn.XLOOKUP(A13,Data!$G$3:$G$54,Data!$C$3:$C$54)</f>
        <v>นักวิชาการของ ม.สวนดุสิต</v>
      </c>
      <c r="C13" t="str">
        <f>_xlfn.XLOOKUP(A13,Data!$G$3:$G$54,Data!$I$3:$I$54)</f>
        <v>สารสนเทศศาสตร์;เทคโนโลยี;วัฒนธรรม</v>
      </c>
      <c r="D13" s="7" t="b">
        <v>0</v>
      </c>
      <c r="E13" s="7" t="b">
        <v>0</v>
      </c>
      <c r="F13" s="7" t="b">
        <v>0</v>
      </c>
      <c r="G13" s="7" t="b">
        <v>0</v>
      </c>
      <c r="H13" s="7" t="b">
        <v>0</v>
      </c>
      <c r="I13" s="7" t="b">
        <v>0</v>
      </c>
      <c r="J13" s="4">
        <f t="shared" si="0"/>
        <v>0</v>
      </c>
      <c r="K13" s="8" t="b">
        <v>0</v>
      </c>
      <c r="L13" s="8" t="b">
        <v>0</v>
      </c>
      <c r="M13" s="8" t="b">
        <v>0</v>
      </c>
      <c r="N13" s="8" t="b">
        <v>0</v>
      </c>
      <c r="O13" s="8" t="b">
        <v>0</v>
      </c>
      <c r="P13" s="8" t="b">
        <v>0</v>
      </c>
      <c r="Q13" s="5">
        <f t="shared" si="1"/>
        <v>0</v>
      </c>
      <c r="R13" s="5">
        <f>Table2[[#This Row],[รวม]]-Table2[[#This Row],[รวม2]]</f>
        <v>0</v>
      </c>
    </row>
    <row r="14" spans="1:18" x14ac:dyDescent="0.8">
      <c r="A14" t="str">
        <f>Data!G14</f>
        <v>จิรัฐ ชวนชม</v>
      </c>
      <c r="B14" t="str">
        <f>_xlfn.XLOOKUP(A14,Data!$G$3:$G$54,Data!$C$3:$C$54)</f>
        <v>นักวิชาการของ ม.สวนดุสิต</v>
      </c>
      <c r="C14" t="str">
        <f>_xlfn.XLOOKUP(A14,Data!$G$3:$G$54,Data!$I$3:$I$54)</f>
        <v>การท่องเที่ยว;การบริหารธุรกิจ;จิตวิทยา</v>
      </c>
      <c r="D14" s="7" t="b">
        <v>0</v>
      </c>
      <c r="E14" s="7" t="b">
        <v>0</v>
      </c>
      <c r="F14" s="7" t="b">
        <v>0</v>
      </c>
      <c r="G14" s="7" t="b">
        <v>0</v>
      </c>
      <c r="H14" s="7" t="b">
        <v>0</v>
      </c>
      <c r="I14" s="7" t="b">
        <v>0</v>
      </c>
      <c r="J14" s="4">
        <f t="shared" si="0"/>
        <v>0</v>
      </c>
      <c r="K14" s="8" t="b">
        <v>0</v>
      </c>
      <c r="L14" s="8" t="b">
        <v>0</v>
      </c>
      <c r="M14" s="8" t="b">
        <v>0</v>
      </c>
      <c r="N14" s="8" t="b">
        <v>0</v>
      </c>
      <c r="O14" s="8" t="b">
        <v>0</v>
      </c>
      <c r="P14" s="8" t="b">
        <v>0</v>
      </c>
      <c r="Q14" s="5">
        <f t="shared" si="1"/>
        <v>0</v>
      </c>
      <c r="R14" s="5">
        <f>Table2[[#This Row],[รวม]]-Table2[[#This Row],[รวม2]]</f>
        <v>0</v>
      </c>
    </row>
    <row r="15" spans="1:18" x14ac:dyDescent="0.8">
      <c r="A15" t="str">
        <f>Data!G15</f>
        <v>ภคพร กระจาดทอง</v>
      </c>
      <c r="B15" t="str">
        <f>_xlfn.XLOOKUP(A15,Data!$G$3:$G$54,Data!$C$3:$C$54)</f>
        <v>นักวิชาการของ ม.สวนดุสิต</v>
      </c>
      <c r="C15" t="str">
        <f>_xlfn.XLOOKUP(A15,Data!$G$3:$G$54,Data!$I$3:$I$54)</f>
        <v>การบริหารธุรกิจ;นิติศาสตร์;การท่องเที่ยว</v>
      </c>
      <c r="D15" s="7" t="b">
        <v>0</v>
      </c>
      <c r="E15" s="7" t="b">
        <v>0</v>
      </c>
      <c r="F15" s="7" t="b">
        <v>0</v>
      </c>
      <c r="G15" s="7" t="b">
        <v>0</v>
      </c>
      <c r="H15" s="7" t="b">
        <v>0</v>
      </c>
      <c r="I15" s="7" t="b">
        <v>0</v>
      </c>
      <c r="J15" s="4">
        <f t="shared" si="0"/>
        <v>0</v>
      </c>
      <c r="K15" s="8" t="b">
        <v>0</v>
      </c>
      <c r="L15" s="8" t="b">
        <v>0</v>
      </c>
      <c r="M15" s="8" t="b">
        <v>0</v>
      </c>
      <c r="N15" s="8" t="b">
        <v>0</v>
      </c>
      <c r="O15" s="8" t="b">
        <v>0</v>
      </c>
      <c r="P15" s="8" t="b">
        <v>0</v>
      </c>
      <c r="Q15" s="5">
        <f t="shared" si="1"/>
        <v>0</v>
      </c>
      <c r="R15" s="5">
        <f>Table2[[#This Row],[รวม]]-Table2[[#This Row],[รวม2]]</f>
        <v>0</v>
      </c>
    </row>
    <row r="16" spans="1:18" x14ac:dyDescent="0.8">
      <c r="A16" t="str">
        <f>Data!G16</f>
        <v>วันเพ็ญ ควรสมาน</v>
      </c>
      <c r="B16" t="str">
        <f>_xlfn.XLOOKUP(A16,Data!$G$3:$G$54,Data!$C$3:$C$54)</f>
        <v>นักวิชาการของ ม.สวนดุสิต</v>
      </c>
      <c r="C16" t="str">
        <f>_xlfn.XLOOKUP(A16,Data!$G$3:$G$54,Data!$I$3:$I$54)</f>
        <v>การบริหารธุรกิจ;การท่องเที่ยว;วัฒนธรรม</v>
      </c>
      <c r="D16" s="7" t="b">
        <v>0</v>
      </c>
      <c r="E16" s="7" t="b">
        <v>0</v>
      </c>
      <c r="F16" s="7" t="b">
        <v>0</v>
      </c>
      <c r="G16" s="7" t="b">
        <v>0</v>
      </c>
      <c r="H16" s="7" t="b">
        <v>0</v>
      </c>
      <c r="I16" s="7" t="b">
        <v>0</v>
      </c>
      <c r="J16" s="4">
        <f t="shared" si="0"/>
        <v>0</v>
      </c>
      <c r="K16" s="8" t="b">
        <v>0</v>
      </c>
      <c r="L16" s="8" t="b">
        <v>0</v>
      </c>
      <c r="M16" s="8" t="b">
        <v>0</v>
      </c>
      <c r="N16" s="8" t="b">
        <v>0</v>
      </c>
      <c r="O16" s="8" t="b">
        <v>0</v>
      </c>
      <c r="P16" s="8" t="b">
        <v>0</v>
      </c>
      <c r="Q16" s="5">
        <f t="shared" si="1"/>
        <v>0</v>
      </c>
      <c r="R16" s="5">
        <f>Table2[[#This Row],[รวม]]-Table2[[#This Row],[รวม2]]</f>
        <v>0</v>
      </c>
    </row>
    <row r="17" spans="1:18" x14ac:dyDescent="0.8">
      <c r="A17" t="str">
        <f>Data!G17</f>
        <v>ภุชงค์ เมนะสินธุ์</v>
      </c>
      <c r="B17" t="str">
        <f>_xlfn.XLOOKUP(A17,Data!$G$3:$G$54,Data!$C$3:$C$54)</f>
        <v>นักวิชาการของ ม.สวนดุสิต</v>
      </c>
      <c r="C17" t="str">
        <f>_xlfn.XLOOKUP(A17,Data!$G$3:$G$54,Data!$I$3:$I$54)</f>
        <v>การบริหารธุรกิจ;การท่องเที่ยว;รัฐประศาสนศาสตร์</v>
      </c>
      <c r="D17" s="7" t="b">
        <v>0</v>
      </c>
      <c r="E17" s="7" t="b">
        <v>0</v>
      </c>
      <c r="F17" s="7" t="b">
        <v>0</v>
      </c>
      <c r="G17" s="7" t="b">
        <v>0</v>
      </c>
      <c r="H17" s="7" t="b">
        <v>0</v>
      </c>
      <c r="I17" s="7" t="b">
        <v>0</v>
      </c>
      <c r="J17" s="4">
        <f t="shared" si="0"/>
        <v>0</v>
      </c>
      <c r="K17" s="8" t="b">
        <v>0</v>
      </c>
      <c r="L17" s="8" t="b">
        <v>0</v>
      </c>
      <c r="M17" s="8" t="b">
        <v>0</v>
      </c>
      <c r="N17" s="8" t="b">
        <v>0</v>
      </c>
      <c r="O17" s="8" t="b">
        <v>0</v>
      </c>
      <c r="P17" s="8" t="b">
        <v>0</v>
      </c>
      <c r="Q17" s="5">
        <f t="shared" si="1"/>
        <v>0</v>
      </c>
      <c r="R17" s="5">
        <f>Table2[[#This Row],[รวม]]-Table2[[#This Row],[รวม2]]</f>
        <v>0</v>
      </c>
    </row>
    <row r="18" spans="1:18" x14ac:dyDescent="0.8">
      <c r="A18" t="str">
        <f>Data!G18</f>
        <v>นงลักษณ์ โพธิ์ไพจิตร</v>
      </c>
      <c r="B18" t="str">
        <f>_xlfn.XLOOKUP(A18,Data!$G$3:$G$54,Data!$C$3:$C$54)</f>
        <v>นักวิชาการของ ม.สวนดุสิต</v>
      </c>
      <c r="C18" t="str">
        <f>_xlfn.XLOOKUP(A18,Data!$G$3:$G$54,Data!$I$3:$I$54)</f>
        <v>การท่องเที่ยว;การบริหารธุรกิจ;การจัดการ</v>
      </c>
      <c r="D18" s="7" t="b">
        <v>0</v>
      </c>
      <c r="E18" s="7" t="b">
        <v>0</v>
      </c>
      <c r="F18" s="7" t="b">
        <v>0</v>
      </c>
      <c r="G18" s="7" t="b">
        <v>0</v>
      </c>
      <c r="H18" s="7" t="b">
        <v>0</v>
      </c>
      <c r="I18" s="7" t="b">
        <v>0</v>
      </c>
      <c r="J18" s="4">
        <f t="shared" si="0"/>
        <v>0</v>
      </c>
      <c r="K18" s="8" t="b">
        <v>0</v>
      </c>
      <c r="L18" s="8" t="b">
        <v>0</v>
      </c>
      <c r="M18" s="8" t="b">
        <v>0</v>
      </c>
      <c r="N18" s="8" t="b">
        <v>0</v>
      </c>
      <c r="O18" s="8" t="b">
        <v>0</v>
      </c>
      <c r="P18" s="8" t="b">
        <v>0</v>
      </c>
      <c r="Q18" s="5">
        <f t="shared" si="1"/>
        <v>0</v>
      </c>
      <c r="R18" s="5">
        <f>Table2[[#This Row],[รวม]]-Table2[[#This Row],[รวม2]]</f>
        <v>0</v>
      </c>
    </row>
    <row r="19" spans="1:18" x14ac:dyDescent="0.8">
      <c r="A19" t="str">
        <f>Data!G19</f>
        <v>นฤมล โสภารัตนกุล</v>
      </c>
      <c r="B19" t="str">
        <f>_xlfn.XLOOKUP(A19,Data!$G$3:$G$54,Data!$C$3:$C$54)</f>
        <v>นักวิชาการของ ม.สวนดุสิต</v>
      </c>
      <c r="C19" t="str">
        <f>_xlfn.XLOOKUP(A19,Data!$G$3:$G$54,Data!$I$3:$I$54)</f>
        <v>การท่องเที่ยว;การบริหารธุรกิจ;รัฐประศาสนศาสตร์</v>
      </c>
      <c r="D19" s="7" t="b">
        <v>0</v>
      </c>
      <c r="E19" s="7" t="b">
        <v>0</v>
      </c>
      <c r="F19" s="7" t="b">
        <v>0</v>
      </c>
      <c r="G19" s="7" t="b">
        <v>0</v>
      </c>
      <c r="H19" s="7" t="b">
        <v>0</v>
      </c>
      <c r="I19" s="7" t="b">
        <v>0</v>
      </c>
      <c r="J19" s="4">
        <f t="shared" si="0"/>
        <v>0</v>
      </c>
      <c r="K19" s="8" t="b">
        <v>0</v>
      </c>
      <c r="L19" s="8" t="b">
        <v>0</v>
      </c>
      <c r="M19" s="8" t="b">
        <v>0</v>
      </c>
      <c r="N19" s="8" t="b">
        <v>0</v>
      </c>
      <c r="O19" s="8" t="b">
        <v>0</v>
      </c>
      <c r="P19" s="8" t="b">
        <v>0</v>
      </c>
      <c r="Q19" s="5">
        <f t="shared" si="1"/>
        <v>0</v>
      </c>
      <c r="R19" s="5">
        <f>Table2[[#This Row],[รวม]]-Table2[[#This Row],[รวม2]]</f>
        <v>0</v>
      </c>
    </row>
    <row r="20" spans="1:18" x14ac:dyDescent="0.8">
      <c r="A20" t="str">
        <f>Data!G20</f>
        <v>จิรานุช  โสภา</v>
      </c>
      <c r="B20" t="str">
        <f>_xlfn.XLOOKUP(A20,Data!$G$3:$G$54,Data!$C$3:$C$54)</f>
        <v>นักวิชาการของ ม.สวนดุสิต</v>
      </c>
      <c r="C20" t="str">
        <f>_xlfn.XLOOKUP(A20,Data!$G$3:$G$54,Data!$I$3:$I$54)</f>
        <v>การท่องเที่ยว;วัฒนธรรม;ประวัติศาสตร์</v>
      </c>
      <c r="D20" s="7" t="b">
        <v>0</v>
      </c>
      <c r="E20" s="7" t="b">
        <v>0</v>
      </c>
      <c r="F20" s="7" t="b">
        <v>0</v>
      </c>
      <c r="G20" s="7" t="b">
        <v>0</v>
      </c>
      <c r="H20" s="7" t="b">
        <v>0</v>
      </c>
      <c r="I20" s="7" t="b">
        <v>0</v>
      </c>
      <c r="J20" s="4">
        <f t="shared" si="0"/>
        <v>0</v>
      </c>
      <c r="K20" s="8" t="b">
        <v>0</v>
      </c>
      <c r="L20" s="8" t="b">
        <v>0</v>
      </c>
      <c r="M20" s="8" t="b">
        <v>0</v>
      </c>
      <c r="N20" s="8" t="b">
        <v>0</v>
      </c>
      <c r="O20" s="8" t="b">
        <v>0</v>
      </c>
      <c r="P20" s="8" t="b">
        <v>0</v>
      </c>
      <c r="Q20" s="5">
        <f t="shared" si="1"/>
        <v>0</v>
      </c>
      <c r="R20" s="5">
        <f>Table2[[#This Row],[รวม]]-Table2[[#This Row],[รวม2]]</f>
        <v>0</v>
      </c>
    </row>
    <row r="21" spans="1:18" x14ac:dyDescent="0.8">
      <c r="A21" t="str">
        <f>Data!G21</f>
        <v>ถิรพร นาคะเสถียร</v>
      </c>
      <c r="B21" t="str">
        <f>_xlfn.XLOOKUP(A21,Data!$G$3:$G$54,Data!$C$3:$C$54)</f>
        <v>นักวิชาการของ ม.สวนดุสิต</v>
      </c>
      <c r="C21" t="str">
        <f>_xlfn.XLOOKUP(A21,Data!$G$3:$G$54,Data!$I$3:$I$54)</f>
        <v>การท่องเที่ยว;วัฒนธรรม;การบริหารธุรกิจ</v>
      </c>
      <c r="D21" s="7" t="b">
        <v>0</v>
      </c>
      <c r="E21" s="7" t="b">
        <v>0</v>
      </c>
      <c r="F21" s="7" t="b">
        <v>0</v>
      </c>
      <c r="G21" s="7" t="b">
        <v>0</v>
      </c>
      <c r="H21" s="7" t="b">
        <v>0</v>
      </c>
      <c r="I21" s="7" t="b">
        <v>0</v>
      </c>
      <c r="J21" s="4">
        <f t="shared" si="0"/>
        <v>0</v>
      </c>
      <c r="K21" s="8" t="b">
        <v>0</v>
      </c>
      <c r="L21" s="8" t="b">
        <v>0</v>
      </c>
      <c r="M21" s="8" t="b">
        <v>0</v>
      </c>
      <c r="N21" s="8" t="b">
        <v>0</v>
      </c>
      <c r="O21" s="8" t="b">
        <v>0</v>
      </c>
      <c r="P21" s="8" t="b">
        <v>0</v>
      </c>
      <c r="Q21" s="5">
        <f t="shared" si="1"/>
        <v>0</v>
      </c>
      <c r="R21" s="5">
        <f>Table2[[#This Row],[รวม]]-Table2[[#This Row],[รวม2]]</f>
        <v>0</v>
      </c>
    </row>
    <row r="22" spans="1:18" x14ac:dyDescent="0.8">
      <c r="A22" t="str">
        <f>Data!G22</f>
        <v>จารุณี วิเทศ</v>
      </c>
      <c r="B22" t="str">
        <f>_xlfn.XLOOKUP(A22,Data!$G$3:$G$54,Data!$C$3:$C$54)</f>
        <v>นักวิชาการของ ม.สวนดุสิต</v>
      </c>
      <c r="C22" t="str">
        <f>_xlfn.XLOOKUP(A22,Data!$G$3:$G$54,Data!$I$3:$I$54)</f>
        <v>คหกรรมศาสตร์ ;วัฒนธรรม;การสอนเกี่ยวกับภาษา</v>
      </c>
      <c r="D22" s="7" t="b">
        <v>0</v>
      </c>
      <c r="E22" s="7" t="b">
        <v>0</v>
      </c>
      <c r="F22" s="7" t="b">
        <v>0</v>
      </c>
      <c r="G22" s="7" t="b">
        <v>0</v>
      </c>
      <c r="H22" s="7" t="b">
        <v>0</v>
      </c>
      <c r="I22" s="7" t="b">
        <v>0</v>
      </c>
      <c r="J22" s="4">
        <f t="shared" si="0"/>
        <v>0</v>
      </c>
      <c r="K22" s="8" t="b">
        <v>0</v>
      </c>
      <c r="L22" s="8" t="b">
        <v>0</v>
      </c>
      <c r="M22" s="8" t="b">
        <v>0</v>
      </c>
      <c r="N22" s="8" t="b">
        <v>0</v>
      </c>
      <c r="O22" s="8" t="b">
        <v>0</v>
      </c>
      <c r="P22" s="8" t="b">
        <v>0</v>
      </c>
      <c r="Q22" s="5">
        <f t="shared" si="1"/>
        <v>0</v>
      </c>
      <c r="R22" s="5">
        <f>Table2[[#This Row],[รวม]]-Table2[[#This Row],[รวม2]]</f>
        <v>0</v>
      </c>
    </row>
    <row r="23" spans="1:18" x14ac:dyDescent="0.8">
      <c r="A23" t="str">
        <f>Data!G23</f>
        <v>ยศพร พลายโถ</v>
      </c>
      <c r="B23" t="str">
        <f>_xlfn.XLOOKUP(A23,Data!$G$3:$G$54,Data!$C$3:$C$54)</f>
        <v>นักวิชาการของ ม.สวนดุสิต</v>
      </c>
      <c r="C23" t="str">
        <f>_xlfn.XLOOKUP(A23,Data!$G$3:$G$54,Data!$I$3:$I$54)</f>
        <v>อาหาร;การท่องเที่ยว;วัฒนธรรม</v>
      </c>
      <c r="D23" s="7" t="b">
        <v>0</v>
      </c>
      <c r="E23" s="7" t="b">
        <v>0</v>
      </c>
      <c r="F23" s="7" t="b">
        <v>0</v>
      </c>
      <c r="G23" s="7" t="b">
        <v>0</v>
      </c>
      <c r="H23" s="7" t="b">
        <v>0</v>
      </c>
      <c r="I23" s="7" t="b">
        <v>0</v>
      </c>
      <c r="J23" s="4">
        <f t="shared" si="0"/>
        <v>0</v>
      </c>
      <c r="K23" s="8" t="b">
        <v>0</v>
      </c>
      <c r="L23" s="8" t="b">
        <v>0</v>
      </c>
      <c r="M23" s="8" t="b">
        <v>0</v>
      </c>
      <c r="N23" s="8" t="b">
        <v>0</v>
      </c>
      <c r="O23" s="8" t="b">
        <v>0</v>
      </c>
      <c r="P23" s="8" t="b">
        <v>0</v>
      </c>
      <c r="Q23" s="5">
        <f t="shared" si="1"/>
        <v>0</v>
      </c>
      <c r="R23" s="5">
        <f>Table2[[#This Row],[รวม]]-Table2[[#This Row],[รวม2]]</f>
        <v>0</v>
      </c>
    </row>
    <row r="24" spans="1:18" x14ac:dyDescent="0.8">
      <c r="A24" t="str">
        <f>Data!G24</f>
        <v>ฉัตรชนก  บุญไชย</v>
      </c>
      <c r="B24" t="str">
        <f>_xlfn.XLOOKUP(A24,Data!$G$3:$G$54,Data!$C$3:$C$54)</f>
        <v>นักวิชาการของ ม.สวนดุสิต</v>
      </c>
      <c r="C24" t="str">
        <f>_xlfn.XLOOKUP(A24,Data!$G$3:$G$54,Data!$I$3:$I$54)</f>
        <v xml:space="preserve">ภาษาไทย;วัฒนธรรม;อาหารและโภชนาการ </v>
      </c>
      <c r="D24" s="7" t="b">
        <v>0</v>
      </c>
      <c r="E24" s="7" t="b">
        <v>0</v>
      </c>
      <c r="F24" s="7" t="b">
        <v>0</v>
      </c>
      <c r="G24" s="7" t="b">
        <v>0</v>
      </c>
      <c r="H24" s="7" t="b">
        <v>0</v>
      </c>
      <c r="I24" s="7" t="b">
        <v>0</v>
      </c>
      <c r="J24" s="4">
        <f t="shared" si="0"/>
        <v>0</v>
      </c>
      <c r="K24" s="8" t="b">
        <v>0</v>
      </c>
      <c r="L24" s="8" t="b">
        <v>0</v>
      </c>
      <c r="M24" s="8" t="b">
        <v>0</v>
      </c>
      <c r="N24" s="8" t="b">
        <v>0</v>
      </c>
      <c r="O24" s="8" t="b">
        <v>0</v>
      </c>
      <c r="P24" s="8" t="b">
        <v>0</v>
      </c>
      <c r="Q24" s="5">
        <f t="shared" si="1"/>
        <v>0</v>
      </c>
      <c r="R24" s="5">
        <f>Table2[[#This Row],[รวม]]-Table2[[#This Row],[รวม2]]</f>
        <v>0</v>
      </c>
    </row>
    <row r="25" spans="1:18" x14ac:dyDescent="0.8">
      <c r="A25" t="str">
        <f>Data!G25</f>
        <v>พรยุพรรณ พรสุขสวัสดิ์</v>
      </c>
      <c r="B25" t="str">
        <f>_xlfn.XLOOKUP(A25,Data!$G$3:$G$54,Data!$C$3:$C$54)</f>
        <v>นักวิชาการของ ม.สวนดุสิต</v>
      </c>
      <c r="C25" t="str">
        <f>_xlfn.XLOOKUP(A25,Data!$G$3:$G$54,Data!$I$3:$I$54)</f>
        <v>วัฒนธรรม;ภาษาไทย;การสอนเกี่ยวกับภาษา</v>
      </c>
      <c r="D25" s="7" t="b">
        <v>0</v>
      </c>
      <c r="E25" s="7" t="b">
        <v>0</v>
      </c>
      <c r="F25" s="7" t="b">
        <v>0</v>
      </c>
      <c r="G25" s="7" t="b">
        <v>0</v>
      </c>
      <c r="H25" s="7" t="b">
        <v>0</v>
      </c>
      <c r="I25" s="7" t="b">
        <v>0</v>
      </c>
      <c r="J25" s="4">
        <f t="shared" si="0"/>
        <v>0</v>
      </c>
      <c r="K25" s="8" t="b">
        <v>0</v>
      </c>
      <c r="L25" s="8" t="b">
        <v>0</v>
      </c>
      <c r="M25" s="8" t="b">
        <v>0</v>
      </c>
      <c r="N25" s="8" t="b">
        <v>0</v>
      </c>
      <c r="O25" s="8" t="b">
        <v>0</v>
      </c>
      <c r="P25" s="8" t="b">
        <v>0</v>
      </c>
      <c r="Q25" s="5">
        <f t="shared" si="1"/>
        <v>0</v>
      </c>
      <c r="R25" s="5">
        <f>Table2[[#This Row],[รวม]]-Table2[[#This Row],[รวม2]]</f>
        <v>0</v>
      </c>
    </row>
    <row r="26" spans="1:18" x14ac:dyDescent="0.8">
      <c r="A26" t="str">
        <f>Data!G26</f>
        <v>โสรัจจ์ วิสุทธิแพทย์</v>
      </c>
      <c r="B26" t="str">
        <f>_xlfn.XLOOKUP(A26,Data!$G$3:$G$54,Data!$C$3:$C$54)</f>
        <v>นักวิชาการของ ม.สวนดุสิต</v>
      </c>
      <c r="C26" t="str">
        <f>_xlfn.XLOOKUP(A26,Data!$G$3:$G$54,Data!$I$3:$I$54)</f>
        <v>วัฒนธรรม;อาหารและโภชนาการ;การท่องเที่ยว</v>
      </c>
      <c r="D26" s="7" t="b">
        <v>0</v>
      </c>
      <c r="E26" s="7" t="b">
        <v>0</v>
      </c>
      <c r="F26" s="7" t="b">
        <v>0</v>
      </c>
      <c r="G26" s="7" t="b">
        <v>0</v>
      </c>
      <c r="H26" s="7" t="b">
        <v>0</v>
      </c>
      <c r="I26" s="7" t="b">
        <v>0</v>
      </c>
      <c r="J26" s="4">
        <f t="shared" si="0"/>
        <v>0</v>
      </c>
      <c r="K26" s="8" t="b">
        <v>0</v>
      </c>
      <c r="L26" s="8" t="b">
        <v>0</v>
      </c>
      <c r="M26" s="8" t="b">
        <v>0</v>
      </c>
      <c r="N26" s="8" t="b">
        <v>0</v>
      </c>
      <c r="O26" s="8" t="b">
        <v>0</v>
      </c>
      <c r="P26" s="8" t="b">
        <v>0</v>
      </c>
      <c r="Q26" s="5">
        <f t="shared" si="1"/>
        <v>0</v>
      </c>
      <c r="R26" s="5">
        <f>Table2[[#This Row],[รวม]]-Table2[[#This Row],[รวม2]]</f>
        <v>0</v>
      </c>
    </row>
    <row r="27" spans="1:18" x14ac:dyDescent="0.8">
      <c r="A27" t="str">
        <f>Data!G27</f>
        <v>รุ่งนภา เลิศพัชรพงศ์</v>
      </c>
      <c r="B27" t="str">
        <f>_xlfn.XLOOKUP(A27,Data!$G$3:$G$54,Data!$C$3:$C$54)</f>
        <v>นักวิชาการของ ม.สวนดุสิต</v>
      </c>
      <c r="C27" t="str">
        <f>_xlfn.XLOOKUP(A27,Data!$G$3:$G$54,Data!$I$3:$I$54)</f>
        <v>การท่องเที่ยว;วัฒนธรรม;การบริหารธุรกิจ</v>
      </c>
      <c r="D27" s="7" t="b">
        <v>0</v>
      </c>
      <c r="E27" s="7" t="b">
        <v>0</v>
      </c>
      <c r="F27" s="7" t="b">
        <v>0</v>
      </c>
      <c r="G27" s="7" t="b">
        <v>0</v>
      </c>
      <c r="H27" s="7" t="b">
        <v>0</v>
      </c>
      <c r="I27" s="7" t="b">
        <v>0</v>
      </c>
      <c r="J27" s="4">
        <f t="shared" si="0"/>
        <v>0</v>
      </c>
      <c r="K27" s="8" t="b">
        <v>0</v>
      </c>
      <c r="L27" s="8" t="b">
        <v>0</v>
      </c>
      <c r="M27" s="8" t="b">
        <v>0</v>
      </c>
      <c r="N27" s="8" t="b">
        <v>0</v>
      </c>
      <c r="O27" s="8" t="b">
        <v>0</v>
      </c>
      <c r="P27" s="8" t="b">
        <v>0</v>
      </c>
      <c r="Q27" s="5">
        <f t="shared" si="1"/>
        <v>0</v>
      </c>
      <c r="R27" s="5">
        <f>Table2[[#This Row],[รวม]]-Table2[[#This Row],[รวม2]]</f>
        <v>0</v>
      </c>
    </row>
    <row r="28" spans="1:18" x14ac:dyDescent="0.8">
      <c r="A28" t="str">
        <f>Data!G28</f>
        <v>พิมพ์รวี ทหารแกล้ว</v>
      </c>
      <c r="B28" t="str">
        <f>_xlfn.XLOOKUP(A28,Data!$G$3:$G$54,Data!$C$3:$C$54)</f>
        <v>นักวิชาการของ ม.สวนดุสิต</v>
      </c>
      <c r="C28" t="str">
        <f>_xlfn.XLOOKUP(A28,Data!$G$3:$G$54,Data!$I$3:$I$54)</f>
        <v>การท่องเที่ยว;จิตวิทยา;การโรงแรม;อุตสาหกรรมบริการ;จิตวิทยาการบริการ</v>
      </c>
      <c r="D28" s="7" t="b">
        <v>0</v>
      </c>
      <c r="E28" s="7" t="b">
        <v>0</v>
      </c>
      <c r="F28" s="7" t="b">
        <v>0</v>
      </c>
      <c r="G28" s="7" t="b">
        <v>0</v>
      </c>
      <c r="H28" s="7" t="b">
        <v>0</v>
      </c>
      <c r="I28" s="7" t="b">
        <v>0</v>
      </c>
      <c r="J28" s="4">
        <f t="shared" si="0"/>
        <v>0</v>
      </c>
      <c r="K28" s="8" t="b">
        <v>0</v>
      </c>
      <c r="L28" s="8" t="b">
        <v>0</v>
      </c>
      <c r="M28" s="8" t="b">
        <v>0</v>
      </c>
      <c r="N28" s="8" t="b">
        <v>0</v>
      </c>
      <c r="O28" s="8" t="b">
        <v>0</v>
      </c>
      <c r="P28" s="8" t="b">
        <v>0</v>
      </c>
      <c r="Q28" s="5">
        <f t="shared" si="1"/>
        <v>0</v>
      </c>
      <c r="R28" s="5">
        <f>Table2[[#This Row],[รวม]]-Table2[[#This Row],[รวม2]]</f>
        <v>0</v>
      </c>
    </row>
    <row r="29" spans="1:18" x14ac:dyDescent="0.8">
      <c r="A29" t="str">
        <f>Data!G29</f>
        <v>วรรณพรรธน์ ริมผดี</v>
      </c>
      <c r="B29" t="str">
        <f>_xlfn.XLOOKUP(A29,Data!$G$3:$G$54,Data!$C$3:$C$54)</f>
        <v>นักวิชาการของ ม.สวนดุสิต</v>
      </c>
      <c r="C29" t="str">
        <f>_xlfn.XLOOKUP(A29,Data!$G$3:$G$54,Data!$I$3:$I$54)</f>
        <v>การท่องเที่ยว;จิตวิทยา;การตลาดบริการ;จิตวิทยาบริการ;อุตสาหกรรมท่องเที่ยว;ธุรกิจโรงแรม</v>
      </c>
      <c r="D29" s="7" t="b">
        <v>0</v>
      </c>
      <c r="E29" s="7" t="b">
        <v>0</v>
      </c>
      <c r="F29" s="7" t="b">
        <v>0</v>
      </c>
      <c r="G29" s="7" t="b">
        <v>0</v>
      </c>
      <c r="H29" s="7" t="b">
        <v>0</v>
      </c>
      <c r="I29" s="7" t="b">
        <v>0</v>
      </c>
      <c r="J29" s="4">
        <f t="shared" si="0"/>
        <v>0</v>
      </c>
      <c r="K29" s="8" t="b">
        <v>0</v>
      </c>
      <c r="L29" s="8" t="b">
        <v>0</v>
      </c>
      <c r="M29" s="8" t="b">
        <v>0</v>
      </c>
      <c r="N29" s="8" t="b">
        <v>0</v>
      </c>
      <c r="O29" s="8" t="b">
        <v>0</v>
      </c>
      <c r="P29" s="8" t="b">
        <v>0</v>
      </c>
      <c r="Q29" s="5">
        <f t="shared" si="1"/>
        <v>0</v>
      </c>
      <c r="R29" s="5">
        <f>Table2[[#This Row],[รวม]]-Table2[[#This Row],[รวม2]]</f>
        <v>0</v>
      </c>
    </row>
    <row r="30" spans="1:18" x14ac:dyDescent="0.8">
      <c r="A30" t="str">
        <f>Data!G30</f>
        <v>กล้าหาญ  ณ น่าน</v>
      </c>
      <c r="B30" t="str">
        <f>_xlfn.XLOOKUP(A30,Data!$G$3:$G$54,Data!$C$3:$C$54)</f>
        <v>นักวิชาการภายนอก</v>
      </c>
      <c r="C30" t="str">
        <f>_xlfn.XLOOKUP(A30,Data!$G$3:$G$54,Data!$I$3:$I$54)</f>
        <v>การบริหารธุรกิจ;จิตวิทยา;รัฐศาสตร์</v>
      </c>
      <c r="D30" s="7" t="b">
        <v>0</v>
      </c>
      <c r="E30" s="7" t="b">
        <v>0</v>
      </c>
      <c r="F30" s="7" t="b">
        <v>0</v>
      </c>
      <c r="G30" s="7" t="b">
        <v>0</v>
      </c>
      <c r="H30" s="7" t="b">
        <v>0</v>
      </c>
      <c r="I30" s="7" t="b">
        <v>0</v>
      </c>
      <c r="J30" s="4">
        <f t="shared" si="0"/>
        <v>0</v>
      </c>
      <c r="K30" s="8" t="b">
        <v>0</v>
      </c>
      <c r="L30" s="8" t="b">
        <v>0</v>
      </c>
      <c r="M30" s="8" t="b">
        <v>0</v>
      </c>
      <c r="N30" s="8" t="b">
        <v>0</v>
      </c>
      <c r="O30" s="8" t="b">
        <v>0</v>
      </c>
      <c r="P30" s="8" t="b">
        <v>0</v>
      </c>
      <c r="Q30" s="5">
        <f t="shared" si="1"/>
        <v>0</v>
      </c>
      <c r="R30" s="5">
        <f>Table2[[#This Row],[รวม]]-Table2[[#This Row],[รวม2]]</f>
        <v>0</v>
      </c>
    </row>
    <row r="31" spans="1:18" x14ac:dyDescent="0.8">
      <c r="A31" t="str">
        <f>Data!G31</f>
        <v>อุบลวรรณ สุวรรณภูสิทธิ์</v>
      </c>
      <c r="B31" t="str">
        <f>_xlfn.XLOOKUP(A31,Data!$G$3:$G$54,Data!$C$3:$C$54)</f>
        <v>นักวิชาการภายนอก</v>
      </c>
      <c r="C31" t="str">
        <f>_xlfn.XLOOKUP(A31,Data!$G$3:$G$54,Data!$I$3:$I$54)</f>
        <v>การบริหารธุรกิจ;การท่องเที่ยว;สังคมศาสตร์</v>
      </c>
      <c r="D31" s="7" t="b">
        <v>0</v>
      </c>
      <c r="E31" s="7" t="b">
        <v>0</v>
      </c>
      <c r="F31" s="7" t="b">
        <v>0</v>
      </c>
      <c r="G31" s="7" t="b">
        <v>0</v>
      </c>
      <c r="H31" s="7" t="b">
        <v>0</v>
      </c>
      <c r="I31" s="7" t="b">
        <v>0</v>
      </c>
      <c r="J31" s="4">
        <f t="shared" si="0"/>
        <v>0</v>
      </c>
      <c r="K31" s="8" t="b">
        <v>0</v>
      </c>
      <c r="L31" s="8" t="b">
        <v>0</v>
      </c>
      <c r="M31" s="8" t="b">
        <v>0</v>
      </c>
      <c r="N31" s="8" t="b">
        <v>0</v>
      </c>
      <c r="O31" s="8" t="b">
        <v>0</v>
      </c>
      <c r="P31" s="8" t="b">
        <v>0</v>
      </c>
      <c r="Q31" s="5">
        <f t="shared" si="1"/>
        <v>0</v>
      </c>
      <c r="R31" s="5">
        <f>Table2[[#This Row],[รวม]]-Table2[[#This Row],[รวม2]]</f>
        <v>0</v>
      </c>
    </row>
    <row r="32" spans="1:18" x14ac:dyDescent="0.8">
      <c r="A32" t="str">
        <f>Data!G32</f>
        <v>ปวีณา สปิลเลอร์</v>
      </c>
      <c r="B32" t="str">
        <f>_xlfn.XLOOKUP(A32,Data!$G$3:$G$54,Data!$C$3:$C$54)</f>
        <v>นักวิชาการภายนอก</v>
      </c>
      <c r="C32" t="str">
        <f>_xlfn.XLOOKUP(A32,Data!$G$3:$G$54,Data!$I$3:$I$54)</f>
        <v>การท่องเที่ยว;การบริหารธุรกิจ;รัฐประศาสนศาสตร์</v>
      </c>
      <c r="D32" s="7" t="b">
        <v>0</v>
      </c>
      <c r="E32" s="7" t="b">
        <v>0</v>
      </c>
      <c r="F32" s="7" t="b">
        <v>0</v>
      </c>
      <c r="G32" s="7" t="b">
        <v>0</v>
      </c>
      <c r="H32" s="7" t="b">
        <v>0</v>
      </c>
      <c r="I32" s="7" t="b">
        <v>0</v>
      </c>
      <c r="J32" s="4">
        <f t="shared" si="0"/>
        <v>0</v>
      </c>
      <c r="K32" s="8" t="b">
        <v>0</v>
      </c>
      <c r="L32" s="8" t="b">
        <v>0</v>
      </c>
      <c r="M32" s="8" t="b">
        <v>0</v>
      </c>
      <c r="N32" s="8" t="b">
        <v>0</v>
      </c>
      <c r="O32" s="8" t="b">
        <v>0</v>
      </c>
      <c r="P32" s="8" t="b">
        <v>0</v>
      </c>
      <c r="Q32" s="5">
        <f t="shared" si="1"/>
        <v>0</v>
      </c>
      <c r="R32" s="5">
        <f>Table2[[#This Row],[รวม]]-Table2[[#This Row],[รวม2]]</f>
        <v>0</v>
      </c>
    </row>
    <row r="33" spans="1:18" x14ac:dyDescent="0.8">
      <c r="A33" t="str">
        <f>Data!G33</f>
        <v>อำพล ชะโยมชัย</v>
      </c>
      <c r="B33" t="str">
        <f>_xlfn.XLOOKUP(A33,Data!$G$3:$G$54,Data!$C$3:$C$54)</f>
        <v>นักวิชาการภายนอก</v>
      </c>
      <c r="C33" t="str">
        <f>_xlfn.XLOOKUP(A33,Data!$G$3:$G$54,Data!$I$3:$I$54)</f>
        <v>การบริหารธุรกิจ;การท่องเที่ยว;ผู้ประกอบการ</v>
      </c>
      <c r="D33" s="7" t="b">
        <v>0</v>
      </c>
      <c r="E33" s="7" t="b">
        <v>0</v>
      </c>
      <c r="F33" s="7" t="b">
        <v>0</v>
      </c>
      <c r="G33" s="7" t="b">
        <v>0</v>
      </c>
      <c r="H33" s="7" t="b">
        <v>0</v>
      </c>
      <c r="I33" s="7" t="b">
        <v>0</v>
      </c>
      <c r="J33" s="4">
        <f t="shared" si="0"/>
        <v>0</v>
      </c>
      <c r="K33" s="8" t="b">
        <v>0</v>
      </c>
      <c r="L33" s="8" t="b">
        <v>0</v>
      </c>
      <c r="M33" s="8" t="b">
        <v>0</v>
      </c>
      <c r="N33" s="8" t="b">
        <v>0</v>
      </c>
      <c r="O33" s="8" t="b">
        <v>0</v>
      </c>
      <c r="P33" s="8" t="b">
        <v>0</v>
      </c>
      <c r="Q33" s="5">
        <f t="shared" si="1"/>
        <v>0</v>
      </c>
      <c r="R33" s="5">
        <f>Table2[[#This Row],[รวม]]-Table2[[#This Row],[รวม2]]</f>
        <v>0</v>
      </c>
    </row>
    <row r="34" spans="1:18" x14ac:dyDescent="0.8">
      <c r="A34" t="str">
        <f>Data!G34</f>
        <v>เบญญา จริยวิจิตร</v>
      </c>
      <c r="B34" t="str">
        <f>_xlfn.XLOOKUP(A34,Data!$G$3:$G$54,Data!$C$3:$C$54)</f>
        <v>นักวิชาการภายนอก</v>
      </c>
      <c r="C34" t="str">
        <f>_xlfn.XLOOKUP(A34,Data!$G$3:$G$54,Data!$I$3:$I$54)</f>
        <v>การท่องเที่ยว;การบริหารธุรกิจ;วัฒนธรรม</v>
      </c>
      <c r="D34" s="7" t="b">
        <v>0</v>
      </c>
      <c r="E34" s="7" t="b">
        <v>0</v>
      </c>
      <c r="F34" s="7" t="b">
        <v>0</v>
      </c>
      <c r="G34" s="7" t="b">
        <v>0</v>
      </c>
      <c r="H34" s="7" t="b">
        <v>0</v>
      </c>
      <c r="I34" s="7" t="b">
        <v>0</v>
      </c>
      <c r="J34" s="4">
        <f t="shared" si="0"/>
        <v>0</v>
      </c>
      <c r="K34" s="8" t="b">
        <v>0</v>
      </c>
      <c r="L34" s="8" t="b">
        <v>0</v>
      </c>
      <c r="M34" s="8" t="b">
        <v>0</v>
      </c>
      <c r="N34" s="8" t="b">
        <v>0</v>
      </c>
      <c r="O34" s="8" t="b">
        <v>0</v>
      </c>
      <c r="P34" s="8" t="b">
        <v>0</v>
      </c>
      <c r="Q34" s="5">
        <f t="shared" si="1"/>
        <v>0</v>
      </c>
      <c r="R34" s="5">
        <f>Table2[[#This Row],[รวม]]-Table2[[#This Row],[รวม2]]</f>
        <v>0</v>
      </c>
    </row>
    <row r="35" spans="1:18" x14ac:dyDescent="0.8">
      <c r="A35" t="str">
        <f>Data!G35</f>
        <v>วรกมล วงษ์สถาปนาเลิศ</v>
      </c>
      <c r="B35" t="str">
        <f>_xlfn.XLOOKUP(A35,Data!$G$3:$G$54,Data!$C$3:$C$54)</f>
        <v>นักวิชาการของ ม.สวนดุสิต</v>
      </c>
      <c r="C35" t="str">
        <f>_xlfn.XLOOKUP(A35,Data!$G$3:$G$54,Data!$I$3:$I$54)</f>
        <v>วัฒนธรรม;ภาษาไทย;ภาษาและวรรณคดีตะวันออก</v>
      </c>
      <c r="D35" s="7" t="b">
        <v>0</v>
      </c>
      <c r="E35" s="7" t="b">
        <v>0</v>
      </c>
      <c r="F35" s="7" t="b">
        <v>0</v>
      </c>
      <c r="G35" s="7" t="b">
        <v>0</v>
      </c>
      <c r="H35" s="7" t="b">
        <v>0</v>
      </c>
      <c r="I35" s="7" t="b">
        <v>0</v>
      </c>
      <c r="J35" s="4">
        <f t="shared" si="0"/>
        <v>0</v>
      </c>
      <c r="K35" s="8" t="b">
        <v>0</v>
      </c>
      <c r="L35" s="8" t="b">
        <v>0</v>
      </c>
      <c r="M35" s="8" t="b">
        <v>0</v>
      </c>
      <c r="N35" s="8" t="b">
        <v>0</v>
      </c>
      <c r="O35" s="8" t="b">
        <v>0</v>
      </c>
      <c r="P35" s="8" t="b">
        <v>0</v>
      </c>
      <c r="Q35" s="5">
        <f t="shared" si="1"/>
        <v>0</v>
      </c>
      <c r="R35" s="5">
        <f>Table2[[#This Row],[รวม]]-Table2[[#This Row],[รวม2]]</f>
        <v>0</v>
      </c>
    </row>
    <row r="36" spans="1:18" x14ac:dyDescent="0.8">
      <c r="A36" t="str">
        <f>Data!G36</f>
        <v>สิริมา เชียงเชาว์ไว</v>
      </c>
      <c r="B36" t="str">
        <f>_xlfn.XLOOKUP(A36,Data!$G$3:$G$54,Data!$C$3:$C$54)</f>
        <v>นักวิชาการภายนอก</v>
      </c>
      <c r="C36" t="str">
        <f>_xlfn.XLOOKUP(A36,Data!$G$3:$G$54,Data!$I$3:$I$54)</f>
        <v xml:space="preserve">ภาษาไทย;การสอนเกี่ยวกับภาษา;การสื่อสาร </v>
      </c>
      <c r="D36" s="7" t="b">
        <v>0</v>
      </c>
      <c r="E36" s="7" t="b">
        <v>0</v>
      </c>
      <c r="F36" s="7" t="b">
        <v>0</v>
      </c>
      <c r="G36" s="7" t="b">
        <v>0</v>
      </c>
      <c r="H36" s="7" t="b">
        <v>0</v>
      </c>
      <c r="I36" s="7" t="b">
        <v>0</v>
      </c>
      <c r="J36" s="4">
        <f t="shared" si="0"/>
        <v>0</v>
      </c>
      <c r="K36" s="8" t="b">
        <v>0</v>
      </c>
      <c r="L36" s="8" t="b">
        <v>0</v>
      </c>
      <c r="M36" s="8" t="b">
        <v>0</v>
      </c>
      <c r="N36" s="8" t="b">
        <v>0</v>
      </c>
      <c r="O36" s="8" t="b">
        <v>0</v>
      </c>
      <c r="P36" s="8" t="b">
        <v>0</v>
      </c>
      <c r="Q36" s="5">
        <f t="shared" si="1"/>
        <v>0</v>
      </c>
      <c r="R36" s="5">
        <f>Table2[[#This Row],[รวม]]-Table2[[#This Row],[รวม2]]</f>
        <v>0</v>
      </c>
    </row>
    <row r="37" spans="1:18" x14ac:dyDescent="0.8">
      <c r="A37" t="str">
        <f>Data!G37</f>
        <v>อุทัย สติมั่น</v>
      </c>
      <c r="B37" t="str">
        <f>_xlfn.XLOOKUP(A37,Data!$G$3:$G$54,Data!$C$3:$C$54)</f>
        <v>นักวิชาการภายนอก</v>
      </c>
      <c r="C37" t="str">
        <f>_xlfn.XLOOKUP(A37,Data!$G$3:$G$54,Data!$I$3:$I$54)</f>
        <v>จิตวิทยา;การบริหารธุรกิจ;ปรัชญา ศาสนา</v>
      </c>
      <c r="D37" s="7" t="b">
        <v>0</v>
      </c>
      <c r="E37" s="7" t="b">
        <v>0</v>
      </c>
      <c r="F37" s="7" t="b">
        <v>0</v>
      </c>
      <c r="G37" s="7" t="b">
        <v>0</v>
      </c>
      <c r="H37" s="7" t="b">
        <v>0</v>
      </c>
      <c r="I37" s="7" t="b">
        <v>0</v>
      </c>
      <c r="J37" s="4">
        <f t="shared" si="0"/>
        <v>0</v>
      </c>
      <c r="K37" s="8" t="b">
        <v>0</v>
      </c>
      <c r="L37" s="8" t="b">
        <v>0</v>
      </c>
      <c r="M37" s="8" t="b">
        <v>0</v>
      </c>
      <c r="N37" s="8" t="b">
        <v>0</v>
      </c>
      <c r="O37" s="8" t="b">
        <v>0</v>
      </c>
      <c r="P37" s="8" t="b">
        <v>0</v>
      </c>
      <c r="Q37" s="5">
        <f t="shared" si="1"/>
        <v>0</v>
      </c>
      <c r="R37" s="5">
        <f>Table2[[#This Row],[รวม]]-Table2[[#This Row],[รวม2]]</f>
        <v>0</v>
      </c>
    </row>
    <row r="38" spans="1:18" x14ac:dyDescent="0.8">
      <c r="A38" t="str">
        <f>Data!G38</f>
        <v>บุษลิน ขวดทอง</v>
      </c>
      <c r="B38" t="str">
        <f>_xlfn.XLOOKUP(A38,Data!$G$3:$G$54,Data!$C$3:$C$54)</f>
        <v>นักวิชาการภายนอก</v>
      </c>
      <c r="C38" t="str">
        <f>_xlfn.XLOOKUP(A38,Data!$G$3:$G$54,Data!$I$3:$I$54)</f>
        <v>การท่องเที่ยว;การบริหารธุรกิจ;โรงแรม</v>
      </c>
      <c r="D38" s="7" t="b">
        <v>0</v>
      </c>
      <c r="E38" s="7" t="b">
        <v>0</v>
      </c>
      <c r="F38" s="7" t="b">
        <v>0</v>
      </c>
      <c r="G38" s="7" t="b">
        <v>0</v>
      </c>
      <c r="H38" s="7" t="b">
        <v>0</v>
      </c>
      <c r="I38" s="7" t="b">
        <v>0</v>
      </c>
      <c r="J38" s="4">
        <f t="shared" si="0"/>
        <v>0</v>
      </c>
      <c r="K38" s="8" t="b">
        <v>0</v>
      </c>
      <c r="L38" s="8" t="b">
        <v>0</v>
      </c>
      <c r="M38" s="8" t="b">
        <v>0</v>
      </c>
      <c r="N38" s="8" t="b">
        <v>0</v>
      </c>
      <c r="O38" s="8" t="b">
        <v>0</v>
      </c>
      <c r="P38" s="8" t="b">
        <v>0</v>
      </c>
      <c r="Q38" s="5">
        <f t="shared" si="1"/>
        <v>0</v>
      </c>
      <c r="R38" s="5">
        <f>Table2[[#This Row],[รวม]]-Table2[[#This Row],[รวม2]]</f>
        <v>0</v>
      </c>
    </row>
    <row r="39" spans="1:18" x14ac:dyDescent="0.8">
      <c r="A39" t="str">
        <f>Data!G39</f>
        <v>ถิตรัตน์ พิมพาภรณ์</v>
      </c>
      <c r="B39" t="str">
        <f>_xlfn.XLOOKUP(A39,Data!$G$3:$G$54,Data!$C$3:$C$54)</f>
        <v>นักวิชาการภายนอก</v>
      </c>
      <c r="C39" t="str">
        <f>_xlfn.XLOOKUP(A39,Data!$G$3:$G$54,Data!$I$3:$I$54)</f>
        <v>การท่องเที่ยว;การบริหารธุรกิจ;การจัดการ</v>
      </c>
      <c r="D39" s="7" t="b">
        <v>0</v>
      </c>
      <c r="E39" s="7" t="b">
        <v>0</v>
      </c>
      <c r="F39" s="7" t="b">
        <v>0</v>
      </c>
      <c r="G39" s="7" t="b">
        <v>0</v>
      </c>
      <c r="H39" s="7" t="b">
        <v>0</v>
      </c>
      <c r="I39" s="7" t="b">
        <v>0</v>
      </c>
      <c r="J39" s="4">
        <f t="shared" si="0"/>
        <v>0</v>
      </c>
      <c r="K39" s="8" t="b">
        <v>0</v>
      </c>
      <c r="L39" s="8" t="b">
        <v>0</v>
      </c>
      <c r="M39" s="8" t="b">
        <v>0</v>
      </c>
      <c r="N39" s="8" t="b">
        <v>0</v>
      </c>
      <c r="O39" s="8" t="b">
        <v>0</v>
      </c>
      <c r="P39" s="8" t="b">
        <v>0</v>
      </c>
      <c r="Q39" s="5">
        <f t="shared" si="1"/>
        <v>0</v>
      </c>
      <c r="R39" s="5">
        <f>Table2[[#This Row],[รวม]]-Table2[[#This Row],[รวม2]]</f>
        <v>0</v>
      </c>
    </row>
    <row r="40" spans="1:18" x14ac:dyDescent="0.8">
      <c r="A40" t="e">
        <f>Data!#REF!</f>
        <v>#REF!</v>
      </c>
      <c r="B40" t="e">
        <f>_xlfn.XLOOKUP(A40,Data!$G$3:$G$54,Data!$C$3:$C$54)</f>
        <v>#REF!</v>
      </c>
      <c r="C40" t="e">
        <f>_xlfn.XLOOKUP(A40,Data!$G$3:$G$54,Data!$I$3:$I$54)</f>
        <v>#REF!</v>
      </c>
      <c r="D40" s="7" t="b">
        <v>0</v>
      </c>
      <c r="E40" s="7" t="b">
        <v>0</v>
      </c>
      <c r="F40" s="7" t="b">
        <v>0</v>
      </c>
      <c r="G40" s="7" t="b">
        <v>0</v>
      </c>
      <c r="H40" s="7" t="b">
        <v>0</v>
      </c>
      <c r="I40" s="7" t="b">
        <v>0</v>
      </c>
      <c r="J40" s="4">
        <f t="shared" si="0"/>
        <v>0</v>
      </c>
      <c r="K40" s="8" t="b">
        <v>0</v>
      </c>
      <c r="L40" s="8" t="b">
        <v>0</v>
      </c>
      <c r="M40" s="8" t="b">
        <v>0</v>
      </c>
      <c r="N40" s="8" t="b">
        <v>0</v>
      </c>
      <c r="O40" s="8" t="b">
        <v>0</v>
      </c>
      <c r="P40" s="8" t="b">
        <v>0</v>
      </c>
      <c r="Q40" s="5">
        <f t="shared" si="1"/>
        <v>0</v>
      </c>
      <c r="R40" s="5">
        <f>Table2[[#This Row],[รวม]]-Table2[[#This Row],[รวม2]]</f>
        <v>0</v>
      </c>
    </row>
    <row r="41" spans="1:18" x14ac:dyDescent="0.8">
      <c r="A41" t="e">
        <f>Data!#REF!</f>
        <v>#REF!</v>
      </c>
      <c r="B41" t="e">
        <f>_xlfn.XLOOKUP(A41,Data!$G$3:$G$54,Data!$C$3:$C$54)</f>
        <v>#REF!</v>
      </c>
      <c r="C41" t="e">
        <f>_xlfn.XLOOKUP(A41,Data!$G$3:$G$54,Data!$I$3:$I$54)</f>
        <v>#REF!</v>
      </c>
      <c r="D41" s="7" t="b">
        <v>0</v>
      </c>
      <c r="E41" s="7" t="b">
        <v>0</v>
      </c>
      <c r="F41" s="7" t="b">
        <v>0</v>
      </c>
      <c r="G41" s="7" t="b">
        <v>0</v>
      </c>
      <c r="H41" s="7" t="b">
        <v>0</v>
      </c>
      <c r="I41" s="7" t="b">
        <v>0</v>
      </c>
      <c r="J41" s="4">
        <f t="shared" si="0"/>
        <v>0</v>
      </c>
      <c r="K41" s="8" t="b">
        <v>0</v>
      </c>
      <c r="L41" s="8" t="b">
        <v>0</v>
      </c>
      <c r="M41" s="8" t="b">
        <v>0</v>
      </c>
      <c r="N41" s="8" t="b">
        <v>0</v>
      </c>
      <c r="O41" s="8" t="b">
        <v>0</v>
      </c>
      <c r="P41" s="8" t="b">
        <v>0</v>
      </c>
      <c r="Q41" s="5">
        <f t="shared" si="1"/>
        <v>0</v>
      </c>
      <c r="R41" s="5">
        <f>Table2[[#This Row],[รวม]]-Table2[[#This Row],[รวม2]]</f>
        <v>0</v>
      </c>
    </row>
  </sheetData>
  <mergeCells count="2">
    <mergeCell ref="D1:J1"/>
    <mergeCell ref="K1:P1"/>
  </mergeCells>
  <conditionalFormatting sqref="B2:B41">
    <cfRule type="cellIs" dxfId="11" priority="1" operator="equal">
      <formula>"นักวิชาการภายนอก"</formula>
    </cfRule>
    <cfRule type="cellIs" dxfId="10" priority="2" operator="equal">
      <formula>"นักวิชาการของ ม.สวนดุสิต"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C3E13-0250-4573-B93F-EFD1886CA280}">
  <sheetPr>
    <tabColor rgb="FF0070C0"/>
  </sheetPr>
  <dimension ref="A1:X55"/>
  <sheetViews>
    <sheetView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8" sqref="H8"/>
    </sheetView>
  </sheetViews>
  <sheetFormatPr defaultRowHeight="24" x14ac:dyDescent="0.8"/>
  <cols>
    <col min="2" max="2" width="12" customWidth="1"/>
    <col min="3" max="3" width="15.83203125" bestFit="1" customWidth="1"/>
    <col min="4" max="4" width="19.58203125" customWidth="1"/>
    <col min="5" max="5" width="9.5" bestFit="1" customWidth="1"/>
    <col min="6" max="6" width="19.58203125" customWidth="1"/>
    <col min="7" max="12" width="15.58203125" customWidth="1"/>
    <col min="13" max="13" width="12.5" bestFit="1" customWidth="1"/>
    <col min="14" max="14" width="21.08203125" customWidth="1"/>
    <col min="15" max="15" width="15.58203125" bestFit="1" customWidth="1"/>
    <col min="16" max="18" width="21.25" customWidth="1"/>
    <col min="19" max="22" width="7.5" customWidth="1"/>
    <col min="23" max="23" width="21.25" bestFit="1" customWidth="1"/>
    <col min="24" max="24" width="0" hidden="1" customWidth="1"/>
  </cols>
  <sheetData>
    <row r="1" spans="1:24" ht="27" x14ac:dyDescent="0.9">
      <c r="V1" s="42">
        <f>COUNTIF(Article[แก้ไข],"True")</f>
        <v>11</v>
      </c>
      <c r="W1" s="42">
        <f>COUNTIF(Article[สถานะการดำเนินงาน],"ส่งจดหมายตอบรับ")</f>
        <v>11</v>
      </c>
    </row>
    <row r="2" spans="1:24" x14ac:dyDescent="0.8">
      <c r="A2" s="13" t="s">
        <v>156</v>
      </c>
      <c r="B2" s="13" t="s">
        <v>157</v>
      </c>
      <c r="C2" s="13" t="s">
        <v>167</v>
      </c>
      <c r="D2" s="13" t="s">
        <v>159</v>
      </c>
      <c r="E2" s="13" t="s">
        <v>264</v>
      </c>
      <c r="F2" s="13" t="s">
        <v>158</v>
      </c>
      <c r="G2" s="13" t="s">
        <v>160</v>
      </c>
      <c r="H2" s="13" t="s">
        <v>161</v>
      </c>
      <c r="I2" s="13" t="s">
        <v>162</v>
      </c>
      <c r="J2" s="13" t="s">
        <v>163</v>
      </c>
      <c r="K2" s="13" t="s">
        <v>164</v>
      </c>
      <c r="L2" s="13" t="s">
        <v>377</v>
      </c>
      <c r="M2" s="13" t="s">
        <v>165</v>
      </c>
      <c r="N2" s="13" t="s">
        <v>166</v>
      </c>
      <c r="O2" s="13" t="s">
        <v>168</v>
      </c>
      <c r="P2" s="13" t="s">
        <v>171</v>
      </c>
      <c r="Q2" s="13" t="s">
        <v>172</v>
      </c>
      <c r="R2" s="13" t="s">
        <v>173</v>
      </c>
      <c r="S2" s="4" t="s">
        <v>174</v>
      </c>
      <c r="T2" s="4" t="s">
        <v>175</v>
      </c>
      <c r="U2" s="4" t="s">
        <v>176</v>
      </c>
      <c r="V2" s="13" t="s">
        <v>169</v>
      </c>
      <c r="W2" s="13" t="s">
        <v>170</v>
      </c>
    </row>
    <row r="3" spans="1:24" x14ac:dyDescent="0.8">
      <c r="A3">
        <f t="shared" ref="A3:A5" si="0">IF(B3=0,"",ROW()-2)</f>
        <v>1</v>
      </c>
      <c r="B3" s="35" t="s">
        <v>342</v>
      </c>
      <c r="C3" s="35" t="s">
        <v>292</v>
      </c>
      <c r="D3" s="35" t="s">
        <v>293</v>
      </c>
      <c r="E3" s="39" t="s">
        <v>294</v>
      </c>
      <c r="F3" s="35" t="s">
        <v>295</v>
      </c>
      <c r="G3" s="35" t="s">
        <v>293</v>
      </c>
      <c r="H3" s="35" t="s">
        <v>296</v>
      </c>
      <c r="I3" s="35" t="s">
        <v>297</v>
      </c>
      <c r="J3" s="35"/>
      <c r="K3" s="35"/>
      <c r="L3" s="35"/>
      <c r="M3" s="40">
        <v>845203627</v>
      </c>
      <c r="N3" s="35" t="s">
        <v>298</v>
      </c>
      <c r="O3" s="35" t="s">
        <v>301</v>
      </c>
      <c r="P3" s="36" t="s">
        <v>327</v>
      </c>
      <c r="Q3" s="36" t="s">
        <v>320</v>
      </c>
      <c r="R3" s="36" t="s">
        <v>315</v>
      </c>
      <c r="S3" s="37" t="b">
        <v>1</v>
      </c>
      <c r="T3" s="37" t="b">
        <v>1</v>
      </c>
      <c r="U3" s="37" t="b">
        <v>1</v>
      </c>
      <c r="V3" s="38" t="b">
        <v>1</v>
      </c>
      <c r="W3" s="39" t="str">
        <f>IF(Article[[#This Row],[รหัส]]="","",IF(X3&lt;3,"รอผลประเมินจากผู้ทรงฯ",IF(Article[[#This Row],[แก้ไข]]=FALSE,"รอผู้วิจัยปรับแก้ไข","ส่งจดหมายตอบรับ")))</f>
        <v>ส่งจดหมายตอบรับ</v>
      </c>
      <c r="X3">
        <f>COUNTIF(Article[[#This Row],[ประเมิน1]:[ประเมิน3]],TRUE)</f>
        <v>3</v>
      </c>
    </row>
    <row r="4" spans="1:24" x14ac:dyDescent="0.8">
      <c r="A4">
        <f t="shared" si="0"/>
        <v>2</v>
      </c>
      <c r="B4" s="35" t="s">
        <v>291</v>
      </c>
      <c r="C4" s="35" t="s">
        <v>292</v>
      </c>
      <c r="D4" s="35" t="s">
        <v>293</v>
      </c>
      <c r="E4" s="39" t="s">
        <v>294</v>
      </c>
      <c r="F4" s="35" t="s">
        <v>300</v>
      </c>
      <c r="G4" s="35" t="s">
        <v>299</v>
      </c>
      <c r="H4" s="35" t="s">
        <v>293</v>
      </c>
      <c r="I4" s="35"/>
      <c r="J4" s="35"/>
      <c r="K4" s="35"/>
      <c r="L4" s="35"/>
      <c r="M4" s="40">
        <v>839864666</v>
      </c>
      <c r="N4" s="35" t="s">
        <v>298</v>
      </c>
      <c r="O4" s="35" t="s">
        <v>301</v>
      </c>
      <c r="P4" s="36" t="s">
        <v>340</v>
      </c>
      <c r="Q4" s="36" t="s">
        <v>323</v>
      </c>
      <c r="R4" s="36" t="s">
        <v>314</v>
      </c>
      <c r="S4" s="37" t="b">
        <v>1</v>
      </c>
      <c r="T4" s="37" t="b">
        <v>1</v>
      </c>
      <c r="U4" s="37" t="b">
        <v>1</v>
      </c>
      <c r="V4" s="38" t="b">
        <v>1</v>
      </c>
      <c r="W4" s="39" t="str">
        <f>IF(Article[[#This Row],[รหัส]]="","",IF(X4&lt;3,"รอผลประเมินจากผู้ทรงฯ",IF(Article[[#This Row],[แก้ไข]]=FALSE,"รอผู้วิจัยปรับแก้ไข","ส่งจดหมายตอบรับ")))</f>
        <v>ส่งจดหมายตอบรับ</v>
      </c>
      <c r="X4">
        <f>COUNTIF(Article[[#This Row],[ประเมิน1]:[ประเมิน3]],TRUE)</f>
        <v>3</v>
      </c>
    </row>
    <row r="5" spans="1:24" x14ac:dyDescent="0.8">
      <c r="A5">
        <f t="shared" si="0"/>
        <v>3</v>
      </c>
      <c r="B5" s="35" t="s">
        <v>373</v>
      </c>
      <c r="C5" s="35" t="s">
        <v>292</v>
      </c>
      <c r="D5" s="35" t="s">
        <v>376</v>
      </c>
      <c r="E5" s="39" t="s">
        <v>294</v>
      </c>
      <c r="F5" s="35" t="s">
        <v>374</v>
      </c>
      <c r="G5" s="35" t="s">
        <v>95</v>
      </c>
      <c r="H5" s="35" t="s">
        <v>25</v>
      </c>
      <c r="I5" s="35" t="s">
        <v>375</v>
      </c>
      <c r="J5" s="35" t="s">
        <v>376</v>
      </c>
      <c r="K5" s="35" t="s">
        <v>378</v>
      </c>
      <c r="L5" s="35"/>
      <c r="M5" s="40">
        <v>949532969</v>
      </c>
      <c r="N5" s="35" t="s">
        <v>379</v>
      </c>
      <c r="O5" s="35" t="s">
        <v>301</v>
      </c>
      <c r="P5" s="36" t="s">
        <v>329</v>
      </c>
      <c r="Q5" s="36" t="s">
        <v>317</v>
      </c>
      <c r="R5" s="36" t="s">
        <v>319</v>
      </c>
      <c r="S5" s="37" t="b">
        <v>1</v>
      </c>
      <c r="T5" s="37" t="b">
        <v>1</v>
      </c>
      <c r="U5" s="37" t="b">
        <v>1</v>
      </c>
      <c r="V5" s="38" t="b">
        <v>0</v>
      </c>
      <c r="W5" s="39" t="str">
        <f>IF(Article[[#This Row],[รหัส]]="","",IF(X5&lt;3,"รอผลประเมินจากผู้ทรงฯ",IF(Article[[#This Row],[แก้ไข]]=FALSE,"รอผู้วิจัยปรับแก้ไข","ส่งจดหมายตอบรับ")))</f>
        <v>รอผู้วิจัยปรับแก้ไข</v>
      </c>
      <c r="X5">
        <f>COUNTIF(Article[[#This Row],[ประเมิน1]:[ประเมิน3]],TRUE)</f>
        <v>3</v>
      </c>
    </row>
    <row r="6" spans="1:24" x14ac:dyDescent="0.8">
      <c r="A6">
        <f>IF(B6=0,"",ROW()-2)</f>
        <v>4</v>
      </c>
      <c r="B6" s="35" t="s">
        <v>380</v>
      </c>
      <c r="C6" s="35" t="s">
        <v>292</v>
      </c>
      <c r="D6" s="35" t="s">
        <v>383</v>
      </c>
      <c r="E6" s="39" t="s">
        <v>381</v>
      </c>
      <c r="F6" s="35" t="s">
        <v>382</v>
      </c>
      <c r="G6" s="35" t="s">
        <v>383</v>
      </c>
      <c r="H6" s="35" t="s">
        <v>384</v>
      </c>
      <c r="I6" s="35" t="s">
        <v>385</v>
      </c>
      <c r="J6" s="35"/>
      <c r="K6" s="35"/>
      <c r="L6" s="35"/>
      <c r="M6" s="40">
        <v>948896445</v>
      </c>
      <c r="N6" s="35" t="s">
        <v>386</v>
      </c>
      <c r="O6" s="35" t="s">
        <v>301</v>
      </c>
      <c r="P6" s="36" t="s">
        <v>333</v>
      </c>
      <c r="Q6" s="36" t="s">
        <v>339</v>
      </c>
      <c r="R6" s="36" t="s">
        <v>310</v>
      </c>
      <c r="S6" s="37" t="b">
        <v>1</v>
      </c>
      <c r="T6" s="37" t="b">
        <v>1</v>
      </c>
      <c r="U6" s="37" t="b">
        <v>1</v>
      </c>
      <c r="V6" s="38" t="b">
        <v>0</v>
      </c>
      <c r="W6" s="39" t="str">
        <f>IF(Article[[#This Row],[รหัส]]="","",IF(X6&lt;3,"รอผลประเมินจากผู้ทรงฯ",IF(Article[[#This Row],[แก้ไข]]=FALSE,"รอผู้วิจัยปรับแก้ไข","ส่งจดหมายตอบรับ")))</f>
        <v>รอผู้วิจัยปรับแก้ไข</v>
      </c>
      <c r="X6">
        <f>COUNTIF(Article[[#This Row],[ประเมิน1]:[ประเมิน3]],TRUE)</f>
        <v>3</v>
      </c>
    </row>
    <row r="7" spans="1:24" x14ac:dyDescent="0.8">
      <c r="A7">
        <f t="shared" ref="A7:A9" si="1">IF(B7=0,"",ROW()-2)</f>
        <v>5</v>
      </c>
      <c r="B7" s="35" t="s">
        <v>387</v>
      </c>
      <c r="C7" s="35" t="s">
        <v>292</v>
      </c>
      <c r="D7" s="35" t="s">
        <v>406</v>
      </c>
      <c r="E7" s="39" t="s">
        <v>381</v>
      </c>
      <c r="F7" s="35" t="s">
        <v>388</v>
      </c>
      <c r="G7" s="35" t="s">
        <v>389</v>
      </c>
      <c r="H7" s="35" t="s">
        <v>406</v>
      </c>
      <c r="I7" s="35" t="s">
        <v>407</v>
      </c>
      <c r="J7" s="35" t="s">
        <v>401</v>
      </c>
      <c r="K7" s="35"/>
      <c r="L7" s="35"/>
      <c r="M7" s="40">
        <v>869106681</v>
      </c>
      <c r="N7" s="35" t="s">
        <v>408</v>
      </c>
      <c r="O7" s="35" t="s">
        <v>301</v>
      </c>
      <c r="P7" s="36" t="s">
        <v>326</v>
      </c>
      <c r="Q7" s="36" t="s">
        <v>318</v>
      </c>
      <c r="R7" s="36" t="s">
        <v>324</v>
      </c>
      <c r="S7" s="37" t="b">
        <v>1</v>
      </c>
      <c r="T7" s="37" t="b">
        <v>1</v>
      </c>
      <c r="U7" s="37" t="b">
        <v>1</v>
      </c>
      <c r="V7" s="38" t="b">
        <v>0</v>
      </c>
      <c r="W7" s="39" t="str">
        <f>IF(Article[[#This Row],[รหัส]]="","",IF(X7&lt;3,"รอผลประเมินจากผู้ทรงฯ",IF(Article[[#This Row],[แก้ไข]]=FALSE,"รอผู้วิจัยปรับแก้ไข","ส่งจดหมายตอบรับ")))</f>
        <v>รอผู้วิจัยปรับแก้ไข</v>
      </c>
      <c r="X7">
        <f>COUNTIF(Article[[#This Row],[ประเมิน1]:[ประเมิน3]],TRUE)</f>
        <v>3</v>
      </c>
    </row>
    <row r="8" spans="1:24" x14ac:dyDescent="0.8">
      <c r="A8">
        <f t="shared" si="1"/>
        <v>6</v>
      </c>
      <c r="B8" s="35" t="s">
        <v>390</v>
      </c>
      <c r="C8" s="35" t="s">
        <v>292</v>
      </c>
      <c r="D8" s="35" t="s">
        <v>406</v>
      </c>
      <c r="E8" s="39" t="s">
        <v>381</v>
      </c>
      <c r="F8" s="35" t="s">
        <v>391</v>
      </c>
      <c r="G8" s="35" t="s">
        <v>392</v>
      </c>
      <c r="H8" s="35" t="s">
        <v>406</v>
      </c>
      <c r="I8" s="35" t="s">
        <v>401</v>
      </c>
      <c r="J8" s="35" t="s">
        <v>409</v>
      </c>
      <c r="K8" s="35"/>
      <c r="L8" s="35"/>
      <c r="M8" s="40">
        <v>869106681</v>
      </c>
      <c r="N8" s="35" t="s">
        <v>408</v>
      </c>
      <c r="O8" s="35" t="s">
        <v>301</v>
      </c>
      <c r="P8" s="36" t="s">
        <v>328</v>
      </c>
      <c r="Q8" s="36" t="s">
        <v>313</v>
      </c>
      <c r="R8" s="36" t="s">
        <v>325</v>
      </c>
      <c r="S8" s="37" t="b">
        <v>1</v>
      </c>
      <c r="T8" s="37" t="b">
        <v>1</v>
      </c>
      <c r="U8" s="37" t="b">
        <v>1</v>
      </c>
      <c r="V8" s="38" t="b">
        <v>0</v>
      </c>
      <c r="W8" s="39" t="str">
        <f>IF(Article[[#This Row],[รหัส]]="","",IF(X8&lt;3,"รอผลประเมินจากผู้ทรงฯ",IF(Article[[#This Row],[แก้ไข]]=FALSE,"รอผู้วิจัยปรับแก้ไข","ส่งจดหมายตอบรับ")))</f>
        <v>รอผู้วิจัยปรับแก้ไข</v>
      </c>
      <c r="X8">
        <f>COUNTIF(Article[[#This Row],[ประเมิน1]:[ประเมิน3]],TRUE)</f>
        <v>3</v>
      </c>
    </row>
    <row r="9" spans="1:24" x14ac:dyDescent="0.8">
      <c r="A9">
        <f t="shared" si="1"/>
        <v>7</v>
      </c>
      <c r="B9" s="35" t="s">
        <v>394</v>
      </c>
      <c r="C9" s="35" t="s">
        <v>292</v>
      </c>
      <c r="D9" s="35" t="s">
        <v>406</v>
      </c>
      <c r="E9" s="39" t="s">
        <v>381</v>
      </c>
      <c r="F9" s="35" t="s">
        <v>393</v>
      </c>
      <c r="G9" s="35" t="s">
        <v>395</v>
      </c>
      <c r="H9" s="35" t="s">
        <v>406</v>
      </c>
      <c r="I9" s="35" t="s">
        <v>389</v>
      </c>
      <c r="J9" s="35" t="s">
        <v>410</v>
      </c>
      <c r="K9" s="35"/>
      <c r="L9" s="35"/>
      <c r="M9" s="40">
        <v>869106681</v>
      </c>
      <c r="N9" s="35" t="s">
        <v>408</v>
      </c>
      <c r="O9" s="35" t="s">
        <v>301</v>
      </c>
      <c r="P9" s="36" t="s">
        <v>334</v>
      </c>
      <c r="Q9" s="36" t="s">
        <v>339</v>
      </c>
      <c r="R9" s="36" t="s">
        <v>309</v>
      </c>
      <c r="S9" s="37" t="b">
        <v>1</v>
      </c>
      <c r="T9" s="37" t="b">
        <v>1</v>
      </c>
      <c r="U9" s="37" t="b">
        <v>1</v>
      </c>
      <c r="V9" s="38" t="b">
        <v>0</v>
      </c>
      <c r="W9" s="39" t="str">
        <f>IF(Article[[#This Row],[รหัส]]="","",IF(X9&lt;3,"รอผลประเมินจากผู้ทรงฯ",IF(Article[[#This Row],[แก้ไข]]=FALSE,"รอผู้วิจัยปรับแก้ไข","ส่งจดหมายตอบรับ")))</f>
        <v>รอผู้วิจัยปรับแก้ไข</v>
      </c>
      <c r="X9">
        <f>COUNTIF(Article[[#This Row],[ประเมิน1]:[ประเมิน3]],TRUE)</f>
        <v>3</v>
      </c>
    </row>
    <row r="10" spans="1:24" x14ac:dyDescent="0.8">
      <c r="A10">
        <f t="shared" ref="A10:A41" si="2">IF(B10=0,"",ROW()-2)</f>
        <v>8</v>
      </c>
      <c r="B10" s="35" t="s">
        <v>396</v>
      </c>
      <c r="C10" s="35" t="s">
        <v>397</v>
      </c>
      <c r="D10" s="35" t="s">
        <v>398</v>
      </c>
      <c r="E10" s="39" t="s">
        <v>294</v>
      </c>
      <c r="F10" s="35" t="s">
        <v>399</v>
      </c>
      <c r="G10" s="35" t="s">
        <v>398</v>
      </c>
      <c r="H10" s="35" t="s">
        <v>412</v>
      </c>
      <c r="I10" s="35" t="s">
        <v>413</v>
      </c>
      <c r="J10" s="35" t="s">
        <v>414</v>
      </c>
      <c r="K10" s="35"/>
      <c r="L10" s="35"/>
      <c r="M10" s="40">
        <v>801920770</v>
      </c>
      <c r="N10" s="35" t="s">
        <v>411</v>
      </c>
      <c r="O10" s="35" t="s">
        <v>301</v>
      </c>
      <c r="P10" s="36" t="s">
        <v>335</v>
      </c>
      <c r="Q10" s="36" t="s">
        <v>312</v>
      </c>
      <c r="R10" s="36" t="s">
        <v>314</v>
      </c>
      <c r="S10" s="37" t="b">
        <v>1</v>
      </c>
      <c r="T10" s="37" t="b">
        <v>1</v>
      </c>
      <c r="U10" s="37" t="b">
        <v>1</v>
      </c>
      <c r="V10" s="38" t="b">
        <v>1</v>
      </c>
      <c r="W10" s="39" t="str">
        <f>IF(Article[[#This Row],[รหัส]]="","",IF(X10&lt;3,"รอผลประเมินจากผู้ทรงฯ",IF(Article[[#This Row],[แก้ไข]]=FALSE,"รอผู้วิจัยปรับแก้ไข","ส่งจดหมายตอบรับ")))</f>
        <v>ส่งจดหมายตอบรับ</v>
      </c>
      <c r="X10">
        <f>COUNTIF(Article[[#This Row],[ประเมิน1]:[ประเมิน3]],TRUE)</f>
        <v>3</v>
      </c>
    </row>
    <row r="11" spans="1:24" x14ac:dyDescent="0.8">
      <c r="A11">
        <f t="shared" si="2"/>
        <v>9</v>
      </c>
      <c r="B11" s="35" t="s">
        <v>400</v>
      </c>
      <c r="C11" s="35" t="s">
        <v>292</v>
      </c>
      <c r="D11" s="35" t="s">
        <v>401</v>
      </c>
      <c r="E11" s="39" t="s">
        <v>381</v>
      </c>
      <c r="F11" s="35" t="s">
        <v>402</v>
      </c>
      <c r="G11" s="35" t="s">
        <v>401</v>
      </c>
      <c r="H11" s="35" t="s">
        <v>415</v>
      </c>
      <c r="I11" s="35" t="s">
        <v>416</v>
      </c>
      <c r="J11" s="35"/>
      <c r="K11" s="35"/>
      <c r="L11" s="35"/>
      <c r="M11" s="40">
        <v>823655465</v>
      </c>
      <c r="N11" s="35" t="s">
        <v>417</v>
      </c>
      <c r="O11" s="35" t="s">
        <v>301</v>
      </c>
      <c r="P11" s="36" t="s">
        <v>336</v>
      </c>
      <c r="Q11" s="36" t="s">
        <v>315</v>
      </c>
      <c r="R11" s="36" t="s">
        <v>317</v>
      </c>
      <c r="S11" s="37" t="b">
        <v>1</v>
      </c>
      <c r="T11" s="37" t="b">
        <v>1</v>
      </c>
      <c r="U11" s="37" t="b">
        <v>1</v>
      </c>
      <c r="V11" s="38" t="b">
        <v>1</v>
      </c>
      <c r="W11" s="39" t="str">
        <f>IF(Article[[#This Row],[รหัส]]="","",IF(X11&lt;3,"รอผลประเมินจากผู้ทรงฯ",IF(Article[[#This Row],[แก้ไข]]=FALSE,"รอผู้วิจัยปรับแก้ไข","ส่งจดหมายตอบรับ")))</f>
        <v>ส่งจดหมายตอบรับ</v>
      </c>
      <c r="X11">
        <f>COUNTIF(Article[[#This Row],[ประเมิน1]:[ประเมิน3]],TRUE)</f>
        <v>3</v>
      </c>
    </row>
    <row r="12" spans="1:24" x14ac:dyDescent="0.8">
      <c r="A12">
        <f t="shared" si="2"/>
        <v>10</v>
      </c>
      <c r="B12" s="35" t="s">
        <v>404</v>
      </c>
      <c r="C12" s="35" t="s">
        <v>397</v>
      </c>
      <c r="D12" s="35" t="s">
        <v>405</v>
      </c>
      <c r="E12" s="39" t="s">
        <v>381</v>
      </c>
      <c r="F12" s="35" t="s">
        <v>403</v>
      </c>
      <c r="G12" s="35" t="s">
        <v>405</v>
      </c>
      <c r="H12" s="35" t="s">
        <v>418</v>
      </c>
      <c r="I12" s="35" t="s">
        <v>419</v>
      </c>
      <c r="J12" s="35" t="s">
        <v>420</v>
      </c>
      <c r="K12" s="35" t="s">
        <v>414</v>
      </c>
      <c r="L12" s="35" t="s">
        <v>421</v>
      </c>
      <c r="M12" s="40">
        <v>810639412</v>
      </c>
      <c r="N12" s="35" t="s">
        <v>422</v>
      </c>
      <c r="O12" s="35" t="s">
        <v>301</v>
      </c>
      <c r="P12" s="36" t="s">
        <v>338</v>
      </c>
      <c r="Q12" s="36" t="s">
        <v>318</v>
      </c>
      <c r="R12" s="36" t="s">
        <v>319</v>
      </c>
      <c r="S12" s="37" t="b">
        <v>0</v>
      </c>
      <c r="T12" s="37" t="b">
        <v>1</v>
      </c>
      <c r="U12" s="37" t="b">
        <v>1</v>
      </c>
      <c r="V12" s="38" t="b">
        <v>0</v>
      </c>
      <c r="W12" s="39" t="str">
        <f>IF(Article[[#This Row],[รหัส]]="","",IF(X12&lt;3,"รอผลประเมินจากผู้ทรงฯ",IF(Article[[#This Row],[แก้ไข]]=FALSE,"รอผู้วิจัยปรับแก้ไข","ส่งจดหมายตอบรับ")))</f>
        <v>รอผลประเมินจากผู้ทรงฯ</v>
      </c>
      <c r="X12">
        <f>COUNTIF(Article[[#This Row],[ประเมิน1]:[ประเมิน3]],TRUE)</f>
        <v>2</v>
      </c>
    </row>
    <row r="13" spans="1:24" x14ac:dyDescent="0.8">
      <c r="A13">
        <f t="shared" si="2"/>
        <v>11</v>
      </c>
      <c r="B13" s="35" t="s">
        <v>423</v>
      </c>
      <c r="C13" s="35" t="s">
        <v>397</v>
      </c>
      <c r="D13" s="35" t="s">
        <v>425</v>
      </c>
      <c r="E13" s="39" t="s">
        <v>381</v>
      </c>
      <c r="F13" s="35" t="s">
        <v>424</v>
      </c>
      <c r="G13" s="35" t="s">
        <v>425</v>
      </c>
      <c r="H13" s="35" t="s">
        <v>426</v>
      </c>
      <c r="I13" s="35" t="s">
        <v>427</v>
      </c>
      <c r="J13" s="35"/>
      <c r="K13" s="35"/>
      <c r="L13" s="35"/>
      <c r="M13" s="40">
        <v>857663775</v>
      </c>
      <c r="N13" s="35" t="s">
        <v>428</v>
      </c>
      <c r="O13" s="35" t="s">
        <v>301</v>
      </c>
      <c r="P13" s="36" t="s">
        <v>326</v>
      </c>
      <c r="Q13" s="36" t="s">
        <v>312</v>
      </c>
      <c r="R13" s="36" t="s">
        <v>320</v>
      </c>
      <c r="S13" s="37" t="b">
        <v>1</v>
      </c>
      <c r="T13" s="37" t="b">
        <v>1</v>
      </c>
      <c r="U13" s="37" t="b">
        <v>1</v>
      </c>
      <c r="V13" s="38" t="b">
        <v>1</v>
      </c>
      <c r="W13" s="39" t="str">
        <f>IF(Article[[#This Row],[รหัส]]="","",IF(X13&lt;3,"รอผลประเมินจากผู้ทรงฯ",IF(Article[[#This Row],[แก้ไข]]=FALSE,"รอผู้วิจัยปรับแก้ไข","ส่งจดหมายตอบรับ")))</f>
        <v>ส่งจดหมายตอบรับ</v>
      </c>
      <c r="X13">
        <f>COUNTIF(Article[[#This Row],[ประเมิน1]:[ประเมิน3]],TRUE)</f>
        <v>3</v>
      </c>
    </row>
    <row r="14" spans="1:24" x14ac:dyDescent="0.8">
      <c r="A14">
        <f t="shared" si="2"/>
        <v>12</v>
      </c>
      <c r="B14" s="35" t="s">
        <v>429</v>
      </c>
      <c r="C14" s="35" t="s">
        <v>292</v>
      </c>
      <c r="D14" s="35" t="s">
        <v>431</v>
      </c>
      <c r="E14" s="39" t="s">
        <v>294</v>
      </c>
      <c r="F14" s="35" t="s">
        <v>430</v>
      </c>
      <c r="G14" s="35" t="s">
        <v>431</v>
      </c>
      <c r="H14" s="35" t="s">
        <v>296</v>
      </c>
      <c r="I14" s="35" t="s">
        <v>297</v>
      </c>
      <c r="J14" s="35"/>
      <c r="K14" s="35"/>
      <c r="L14" s="35"/>
      <c r="M14" s="40">
        <v>629539551</v>
      </c>
      <c r="N14" s="35" t="s">
        <v>432</v>
      </c>
      <c r="O14" s="35" t="s">
        <v>301</v>
      </c>
      <c r="P14" s="36" t="s">
        <v>327</v>
      </c>
      <c r="Q14" s="36" t="s">
        <v>323</v>
      </c>
      <c r="R14" s="36" t="s">
        <v>324</v>
      </c>
      <c r="S14" s="37" t="b">
        <v>1</v>
      </c>
      <c r="T14" s="37" t="b">
        <v>1</v>
      </c>
      <c r="U14" s="37" t="b">
        <v>1</v>
      </c>
      <c r="V14" s="38" t="b">
        <v>0</v>
      </c>
      <c r="W14" s="39" t="str">
        <f>IF(Article[[#This Row],[รหัส]]="","",IF(X14&lt;3,"รอผลประเมินจากผู้ทรงฯ",IF(Article[[#This Row],[แก้ไข]]=FALSE,"รอผู้วิจัยปรับแก้ไข","ส่งจดหมายตอบรับ")))</f>
        <v>รอผู้วิจัยปรับแก้ไข</v>
      </c>
      <c r="X14">
        <f>COUNTIF(Article[[#This Row],[ประเมิน1]:[ประเมิน3]],TRUE)</f>
        <v>3</v>
      </c>
    </row>
    <row r="15" spans="1:24" x14ac:dyDescent="0.8">
      <c r="A15">
        <f t="shared" si="2"/>
        <v>13</v>
      </c>
      <c r="B15" s="35" t="s">
        <v>433</v>
      </c>
      <c r="C15" s="35" t="s">
        <v>197</v>
      </c>
      <c r="D15" s="35" t="s">
        <v>436</v>
      </c>
      <c r="E15" s="39" t="s">
        <v>294</v>
      </c>
      <c r="F15" s="35" t="s">
        <v>435</v>
      </c>
      <c r="G15" s="35" t="s">
        <v>436</v>
      </c>
      <c r="H15" s="35" t="s">
        <v>434</v>
      </c>
      <c r="I15" s="35" t="s">
        <v>437</v>
      </c>
      <c r="J15" s="35"/>
      <c r="K15" s="35"/>
      <c r="L15" s="35"/>
      <c r="M15" s="40">
        <v>628078585</v>
      </c>
      <c r="N15" s="35" t="s">
        <v>438</v>
      </c>
      <c r="O15" s="35" t="s">
        <v>302</v>
      </c>
      <c r="P15" s="36" t="s">
        <v>331</v>
      </c>
      <c r="Q15" s="36" t="s">
        <v>330</v>
      </c>
      <c r="R15" s="36" t="s">
        <v>311</v>
      </c>
      <c r="S15" s="37" t="b">
        <v>0</v>
      </c>
      <c r="T15" s="37" t="b">
        <v>1</v>
      </c>
      <c r="U15" s="37" t="b">
        <v>1</v>
      </c>
      <c r="V15" s="38" t="b">
        <v>0</v>
      </c>
      <c r="W15" s="39" t="str">
        <f>IF(Article[[#This Row],[รหัส]]="","",IF(X15&lt;3,"รอผลประเมินจากผู้ทรงฯ",IF(Article[[#This Row],[แก้ไข]]=FALSE,"รอผู้วิจัยปรับแก้ไข","ส่งจดหมายตอบรับ")))</f>
        <v>รอผลประเมินจากผู้ทรงฯ</v>
      </c>
      <c r="X15">
        <f>COUNTIF(Article[[#This Row],[ประเมิน1]:[ประเมิน3]],TRUE)</f>
        <v>2</v>
      </c>
    </row>
    <row r="16" spans="1:24" x14ac:dyDescent="0.8">
      <c r="A16">
        <f t="shared" si="2"/>
        <v>14</v>
      </c>
      <c r="B16" s="35" t="s">
        <v>439</v>
      </c>
      <c r="C16" s="35" t="s">
        <v>397</v>
      </c>
      <c r="D16" s="35" t="s">
        <v>425</v>
      </c>
      <c r="E16" s="39" t="s">
        <v>381</v>
      </c>
      <c r="F16" s="35" t="s">
        <v>440</v>
      </c>
      <c r="G16" s="35" t="s">
        <v>425</v>
      </c>
      <c r="H16" s="35" t="s">
        <v>426</v>
      </c>
      <c r="I16" s="35" t="s">
        <v>441</v>
      </c>
      <c r="J16" s="35" t="s">
        <v>420</v>
      </c>
      <c r="K16" s="35"/>
      <c r="L16" s="35"/>
      <c r="M16" s="40">
        <v>857663775</v>
      </c>
      <c r="N16" s="35" t="s">
        <v>428</v>
      </c>
      <c r="O16" s="35" t="s">
        <v>306</v>
      </c>
      <c r="P16" s="36" t="s">
        <v>337</v>
      </c>
      <c r="Q16" s="36" t="s">
        <v>321</v>
      </c>
      <c r="R16" s="36" t="s">
        <v>322</v>
      </c>
      <c r="S16" s="37" t="b">
        <v>0</v>
      </c>
      <c r="T16" s="37" t="b">
        <v>1</v>
      </c>
      <c r="U16" s="37" t="b">
        <v>1</v>
      </c>
      <c r="V16" s="38" t="b">
        <v>0</v>
      </c>
      <c r="W16" s="39" t="str">
        <f>IF(Article[[#This Row],[รหัส]]="","",IF(X16&lt;3,"รอผลประเมินจากผู้ทรงฯ",IF(Article[[#This Row],[แก้ไข]]=FALSE,"รอผู้วิจัยปรับแก้ไข","ส่งจดหมายตอบรับ")))</f>
        <v>รอผลประเมินจากผู้ทรงฯ</v>
      </c>
      <c r="X16">
        <f>COUNTIF(Article[[#This Row],[ประเมิน1]:[ประเมิน3]],TRUE)</f>
        <v>2</v>
      </c>
    </row>
    <row r="17" spans="1:24" x14ac:dyDescent="0.8">
      <c r="A17">
        <f t="shared" si="2"/>
        <v>15</v>
      </c>
      <c r="B17" s="35" t="s">
        <v>442</v>
      </c>
      <c r="C17" s="35" t="s">
        <v>292</v>
      </c>
      <c r="D17" s="35" t="s">
        <v>376</v>
      </c>
      <c r="E17" s="39" t="s">
        <v>381</v>
      </c>
      <c r="F17" s="35" t="s">
        <v>443</v>
      </c>
      <c r="G17" s="35" t="s">
        <v>95</v>
      </c>
      <c r="H17" s="35" t="s">
        <v>376</v>
      </c>
      <c r="I17" s="35" t="s">
        <v>444</v>
      </c>
      <c r="J17" s="35"/>
      <c r="K17" s="35"/>
      <c r="L17" s="35"/>
      <c r="M17" s="40">
        <v>949532969</v>
      </c>
      <c r="N17" s="35" t="s">
        <v>379</v>
      </c>
      <c r="O17" s="35" t="s">
        <v>301</v>
      </c>
      <c r="P17" s="36" t="s">
        <v>328</v>
      </c>
      <c r="Q17" s="36" t="s">
        <v>325</v>
      </c>
      <c r="R17" s="36" t="s">
        <v>339</v>
      </c>
      <c r="S17" s="37" t="b">
        <v>1</v>
      </c>
      <c r="T17" s="37" t="b">
        <v>1</v>
      </c>
      <c r="U17" s="37" t="b">
        <v>0</v>
      </c>
      <c r="V17" s="38" t="b">
        <v>0</v>
      </c>
      <c r="W17" s="39" t="str">
        <f>IF(Article[[#This Row],[รหัส]]="","",IF(X17&lt;3,"รอผลประเมินจากผู้ทรงฯ",IF(Article[[#This Row],[แก้ไข]]=FALSE,"รอผู้วิจัยปรับแก้ไข","ส่งจดหมายตอบรับ")))</f>
        <v>รอผลประเมินจากผู้ทรงฯ</v>
      </c>
      <c r="X17">
        <f>COUNTIF(Article[[#This Row],[ประเมิน1]:[ประเมิน3]],TRUE)</f>
        <v>2</v>
      </c>
    </row>
    <row r="18" spans="1:24" x14ac:dyDescent="0.8">
      <c r="A18">
        <f t="shared" si="2"/>
        <v>16</v>
      </c>
      <c r="B18" s="35" t="s">
        <v>445</v>
      </c>
      <c r="C18" s="35" t="s">
        <v>397</v>
      </c>
      <c r="D18" s="35" t="s">
        <v>446</v>
      </c>
      <c r="E18" s="39" t="s">
        <v>294</v>
      </c>
      <c r="F18" s="35" t="s">
        <v>449</v>
      </c>
      <c r="G18" s="35" t="s">
        <v>446</v>
      </c>
      <c r="H18" s="35" t="s">
        <v>412</v>
      </c>
      <c r="I18" s="35" t="s">
        <v>398</v>
      </c>
      <c r="J18" s="35" t="s">
        <v>447</v>
      </c>
      <c r="K18" s="35" t="s">
        <v>448</v>
      </c>
      <c r="L18" s="35"/>
      <c r="M18" s="40">
        <v>656532395</v>
      </c>
      <c r="N18" s="35" t="s">
        <v>450</v>
      </c>
      <c r="O18" s="35" t="s">
        <v>301</v>
      </c>
      <c r="P18" s="36" t="s">
        <v>329</v>
      </c>
      <c r="Q18" s="36" t="s">
        <v>313</v>
      </c>
      <c r="R18" s="36" t="s">
        <v>314</v>
      </c>
      <c r="S18" s="37" t="b">
        <v>1</v>
      </c>
      <c r="T18" s="37" t="b">
        <v>1</v>
      </c>
      <c r="U18" s="37" t="b">
        <v>1</v>
      </c>
      <c r="V18" s="38" t="b">
        <v>1</v>
      </c>
      <c r="W18" s="39" t="str">
        <f>IF(Article[[#This Row],[รหัส]]="","",IF(X18&lt;3,"รอผลประเมินจากผู้ทรงฯ",IF(Article[[#This Row],[แก้ไข]]=FALSE,"รอผู้วิจัยปรับแก้ไข","ส่งจดหมายตอบรับ")))</f>
        <v>ส่งจดหมายตอบรับ</v>
      </c>
      <c r="X18">
        <f>COUNTIF(Article[[#This Row],[ประเมิน1]:[ประเมิน3]],TRUE)</f>
        <v>3</v>
      </c>
    </row>
    <row r="19" spans="1:24" x14ac:dyDescent="0.8">
      <c r="A19">
        <f t="shared" si="2"/>
        <v>17</v>
      </c>
      <c r="B19" s="35" t="s">
        <v>451</v>
      </c>
      <c r="C19" s="35" t="s">
        <v>452</v>
      </c>
      <c r="D19" s="35" t="s">
        <v>454</v>
      </c>
      <c r="E19" s="39" t="s">
        <v>381</v>
      </c>
      <c r="F19" s="35" t="s">
        <v>453</v>
      </c>
      <c r="G19" s="35" t="s">
        <v>454</v>
      </c>
      <c r="H19" s="35"/>
      <c r="I19" s="35"/>
      <c r="J19" s="35"/>
      <c r="K19" s="35"/>
      <c r="L19" s="35"/>
      <c r="M19" s="40">
        <v>898904079</v>
      </c>
      <c r="N19" s="35" t="s">
        <v>455</v>
      </c>
      <c r="O19" s="35" t="s">
        <v>302</v>
      </c>
      <c r="P19" s="36" t="s">
        <v>331</v>
      </c>
      <c r="Q19" s="36" t="s">
        <v>309</v>
      </c>
      <c r="R19" s="36" t="s">
        <v>310</v>
      </c>
      <c r="S19" s="37" t="b">
        <v>1</v>
      </c>
      <c r="T19" s="37" t="b">
        <v>1</v>
      </c>
      <c r="U19" s="37" t="b">
        <v>1</v>
      </c>
      <c r="V19" s="38" t="b">
        <v>0</v>
      </c>
      <c r="W19" s="39" t="str">
        <f>IF(Article[[#This Row],[รหัส]]="","",IF(X19&lt;3,"รอผลประเมินจากผู้ทรงฯ",IF(Article[[#This Row],[แก้ไข]]=FALSE,"รอผู้วิจัยปรับแก้ไข","ส่งจดหมายตอบรับ")))</f>
        <v>รอผู้วิจัยปรับแก้ไข</v>
      </c>
      <c r="X19">
        <f>COUNTIF(Article[[#This Row],[ประเมิน1]:[ประเมิน3]],TRUE)</f>
        <v>3</v>
      </c>
    </row>
    <row r="20" spans="1:24" x14ac:dyDescent="0.8">
      <c r="A20">
        <f t="shared" si="2"/>
        <v>18</v>
      </c>
      <c r="B20" s="35" t="s">
        <v>456</v>
      </c>
      <c r="C20" s="35" t="s">
        <v>397</v>
      </c>
      <c r="D20" s="35" t="s">
        <v>418</v>
      </c>
      <c r="E20" s="39" t="s">
        <v>294</v>
      </c>
      <c r="F20" s="35" t="s">
        <v>457</v>
      </c>
      <c r="G20" s="35" t="s">
        <v>458</v>
      </c>
      <c r="H20" s="35" t="s">
        <v>459</v>
      </c>
      <c r="I20" s="35" t="s">
        <v>418</v>
      </c>
      <c r="J20" s="35" t="s">
        <v>414</v>
      </c>
      <c r="K20" s="35" t="s">
        <v>405</v>
      </c>
      <c r="L20" s="35" t="s">
        <v>419</v>
      </c>
      <c r="M20" s="40">
        <v>819668893</v>
      </c>
      <c r="N20" s="35" t="s">
        <v>460</v>
      </c>
      <c r="O20" s="35" t="s">
        <v>306</v>
      </c>
      <c r="P20" s="36" t="s">
        <v>337</v>
      </c>
      <c r="Q20" s="36" t="s">
        <v>321</v>
      </c>
      <c r="R20" s="36" t="s">
        <v>322</v>
      </c>
      <c r="S20" s="37" t="b">
        <v>0</v>
      </c>
      <c r="T20" s="37" t="b">
        <v>1</v>
      </c>
      <c r="U20" s="37" t="b">
        <v>1</v>
      </c>
      <c r="V20" s="38" t="b">
        <v>0</v>
      </c>
      <c r="W20" s="39" t="str">
        <f>IF(Article[[#This Row],[รหัส]]="","",IF(X20&lt;3,"รอผลประเมินจากผู้ทรงฯ",IF(Article[[#This Row],[แก้ไข]]=FALSE,"รอผู้วิจัยปรับแก้ไข","ส่งจดหมายตอบรับ")))</f>
        <v>รอผลประเมินจากผู้ทรงฯ</v>
      </c>
      <c r="X20">
        <f>COUNTIF(Article[[#This Row],[ประเมิน1]:[ประเมิน3]],TRUE)</f>
        <v>2</v>
      </c>
    </row>
    <row r="21" spans="1:24" x14ac:dyDescent="0.8">
      <c r="A21">
        <f t="shared" si="2"/>
        <v>19</v>
      </c>
      <c r="B21" s="35" t="s">
        <v>461</v>
      </c>
      <c r="C21" s="35" t="s">
        <v>462</v>
      </c>
      <c r="D21" s="35" t="s">
        <v>463</v>
      </c>
      <c r="E21" s="39" t="s">
        <v>294</v>
      </c>
      <c r="F21" s="35" t="s">
        <v>464</v>
      </c>
      <c r="G21" s="35" t="s">
        <v>463</v>
      </c>
      <c r="H21" s="35" t="s">
        <v>465</v>
      </c>
      <c r="I21" s="35" t="s">
        <v>466</v>
      </c>
      <c r="J21" s="35" t="s">
        <v>467</v>
      </c>
      <c r="K21" s="35"/>
      <c r="L21" s="35"/>
      <c r="M21" s="40">
        <v>956781666</v>
      </c>
      <c r="N21" s="35" t="s">
        <v>468</v>
      </c>
      <c r="O21" s="35" t="s">
        <v>302</v>
      </c>
      <c r="P21" s="36" t="s">
        <v>311</v>
      </c>
      <c r="Q21" s="36" t="s">
        <v>312</v>
      </c>
      <c r="R21" s="36" t="s">
        <v>308</v>
      </c>
      <c r="S21" s="37" t="b">
        <v>1</v>
      </c>
      <c r="T21" s="37" t="b">
        <v>1</v>
      </c>
      <c r="U21" s="37" t="b">
        <v>1</v>
      </c>
      <c r="V21" s="38" t="b">
        <v>0</v>
      </c>
      <c r="W21" s="39" t="str">
        <f>IF(Article[[#This Row],[รหัส]]="","",IF(X21&lt;3,"รอผลประเมินจากผู้ทรงฯ",IF(Article[[#This Row],[แก้ไข]]=FALSE,"รอผู้วิจัยปรับแก้ไข","ส่งจดหมายตอบรับ")))</f>
        <v>รอผู้วิจัยปรับแก้ไข</v>
      </c>
      <c r="X21">
        <f>COUNTIF(Article[[#This Row],[ประเมิน1]:[ประเมิน3]],TRUE)</f>
        <v>3</v>
      </c>
    </row>
    <row r="22" spans="1:24" x14ac:dyDescent="0.8">
      <c r="A22">
        <f t="shared" si="2"/>
        <v>20</v>
      </c>
      <c r="B22" s="35" t="s">
        <v>469</v>
      </c>
      <c r="C22" s="35" t="s">
        <v>259</v>
      </c>
      <c r="D22" s="35" t="s">
        <v>470</v>
      </c>
      <c r="E22" s="39" t="s">
        <v>381</v>
      </c>
      <c r="F22" s="35" t="s">
        <v>471</v>
      </c>
      <c r="G22" s="35" t="s">
        <v>470</v>
      </c>
      <c r="H22" s="35"/>
      <c r="I22" s="35"/>
      <c r="J22" s="35"/>
      <c r="K22" s="35"/>
      <c r="L22" s="35"/>
      <c r="M22" s="40">
        <v>641057700</v>
      </c>
      <c r="N22" s="35" t="s">
        <v>472</v>
      </c>
      <c r="O22" s="35" t="s">
        <v>301</v>
      </c>
      <c r="P22" s="36" t="s">
        <v>333</v>
      </c>
      <c r="Q22" s="36" t="s">
        <v>315</v>
      </c>
      <c r="R22" s="36" t="s">
        <v>317</v>
      </c>
      <c r="S22" s="37" t="b">
        <v>1</v>
      </c>
      <c r="T22" s="37" t="b">
        <v>1</v>
      </c>
      <c r="U22" s="37" t="b">
        <v>1</v>
      </c>
      <c r="V22" s="38" t="b">
        <v>1</v>
      </c>
      <c r="W22" s="39" t="str">
        <f>IF(Article[[#This Row],[รหัส]]="","",IF(X22&lt;3,"รอผลประเมินจากผู้ทรงฯ",IF(Article[[#This Row],[แก้ไข]]=FALSE,"รอผู้วิจัยปรับแก้ไข","ส่งจดหมายตอบรับ")))</f>
        <v>ส่งจดหมายตอบรับ</v>
      </c>
      <c r="X22">
        <f>COUNTIF(Article[[#This Row],[ประเมิน1]:[ประเมิน3]],TRUE)</f>
        <v>3</v>
      </c>
    </row>
    <row r="23" spans="1:24" x14ac:dyDescent="0.8">
      <c r="A23">
        <f t="shared" si="2"/>
        <v>21</v>
      </c>
      <c r="B23" s="35" t="s">
        <v>473</v>
      </c>
      <c r="C23" s="35" t="s">
        <v>397</v>
      </c>
      <c r="D23" s="35" t="s">
        <v>412</v>
      </c>
      <c r="E23" s="39" t="s">
        <v>294</v>
      </c>
      <c r="F23" s="35" t="s">
        <v>474</v>
      </c>
      <c r="G23" s="35" t="s">
        <v>412</v>
      </c>
      <c r="H23" s="35" t="s">
        <v>448</v>
      </c>
      <c r="I23" s="35" t="s">
        <v>446</v>
      </c>
      <c r="J23" s="35" t="s">
        <v>398</v>
      </c>
      <c r="K23" s="35" t="s">
        <v>475</v>
      </c>
      <c r="L23" s="35"/>
      <c r="M23" s="40">
        <v>909946990</v>
      </c>
      <c r="N23" s="35" t="s">
        <v>476</v>
      </c>
      <c r="O23" s="35" t="s">
        <v>302</v>
      </c>
      <c r="P23" s="36" t="s">
        <v>310</v>
      </c>
      <c r="Q23" s="36" t="s">
        <v>309</v>
      </c>
      <c r="R23" s="36" t="s">
        <v>312</v>
      </c>
      <c r="S23" s="37" t="b">
        <v>1</v>
      </c>
      <c r="T23" s="37" t="b">
        <v>1</v>
      </c>
      <c r="U23" s="37" t="b">
        <v>1</v>
      </c>
      <c r="V23" s="38" t="b">
        <v>1</v>
      </c>
      <c r="W23" s="39" t="str">
        <f>IF(Article[[#This Row],[รหัส]]="","",IF(X23&lt;3,"รอผลประเมินจากผู้ทรงฯ",IF(Article[[#This Row],[แก้ไข]]=FALSE,"รอผู้วิจัยปรับแก้ไข","ส่งจดหมายตอบรับ")))</f>
        <v>ส่งจดหมายตอบรับ</v>
      </c>
      <c r="X23">
        <f>COUNTIF(Article[[#This Row],[ประเมิน1]:[ประเมิน3]],TRUE)</f>
        <v>3</v>
      </c>
    </row>
    <row r="24" spans="1:24" x14ac:dyDescent="0.8">
      <c r="A24">
        <f t="shared" si="2"/>
        <v>22</v>
      </c>
      <c r="B24" s="35" t="s">
        <v>477</v>
      </c>
      <c r="C24" s="35" t="s">
        <v>397</v>
      </c>
      <c r="D24" s="35" t="s">
        <v>412</v>
      </c>
      <c r="E24" s="39" t="s">
        <v>294</v>
      </c>
      <c r="F24" s="35" t="s">
        <v>478</v>
      </c>
      <c r="G24" s="35" t="s">
        <v>412</v>
      </c>
      <c r="H24" s="35" t="s">
        <v>475</v>
      </c>
      <c r="I24" s="35" t="s">
        <v>398</v>
      </c>
      <c r="J24" s="35" t="s">
        <v>446</v>
      </c>
      <c r="K24" s="35" t="s">
        <v>448</v>
      </c>
      <c r="L24" s="35"/>
      <c r="M24" s="40">
        <v>909946991</v>
      </c>
      <c r="N24" s="35" t="s">
        <v>476</v>
      </c>
      <c r="O24" s="35" t="s">
        <v>301</v>
      </c>
      <c r="P24" s="36" t="s">
        <v>335</v>
      </c>
      <c r="Q24" s="36" t="s">
        <v>313</v>
      </c>
      <c r="R24" s="36" t="s">
        <v>318</v>
      </c>
      <c r="S24" s="37" t="b">
        <v>1</v>
      </c>
      <c r="T24" s="37" t="b">
        <v>1</v>
      </c>
      <c r="U24" s="37" t="b">
        <v>1</v>
      </c>
      <c r="V24" s="38" t="b">
        <v>1</v>
      </c>
      <c r="W24" s="39" t="str">
        <f>IF(Article[[#This Row],[รหัส]]="","",IF(X24&lt;3,"รอผลประเมินจากผู้ทรงฯ",IF(Article[[#This Row],[แก้ไข]]=FALSE,"รอผู้วิจัยปรับแก้ไข","ส่งจดหมายตอบรับ")))</f>
        <v>ส่งจดหมายตอบรับ</v>
      </c>
      <c r="X24">
        <f>COUNTIF(Article[[#This Row],[ประเมิน1]:[ประเมิน3]],TRUE)</f>
        <v>3</v>
      </c>
    </row>
    <row r="25" spans="1:24" x14ac:dyDescent="0.8">
      <c r="A25">
        <f t="shared" si="2"/>
        <v>23</v>
      </c>
      <c r="B25" s="35" t="s">
        <v>479</v>
      </c>
      <c r="C25" s="35" t="s">
        <v>292</v>
      </c>
      <c r="D25" s="35" t="s">
        <v>480</v>
      </c>
      <c r="E25" s="39" t="s">
        <v>294</v>
      </c>
      <c r="F25" s="35" t="s">
        <v>481</v>
      </c>
      <c r="G25" s="35" t="s">
        <v>480</v>
      </c>
      <c r="H25" s="35" t="s">
        <v>482</v>
      </c>
      <c r="I25" s="35" t="s">
        <v>297</v>
      </c>
      <c r="J25" s="35"/>
      <c r="K25" s="35"/>
      <c r="L25" s="35"/>
      <c r="M25" s="40">
        <v>838641920</v>
      </c>
      <c r="N25" s="35" t="s">
        <v>483</v>
      </c>
      <c r="O25" s="35" t="s">
        <v>301</v>
      </c>
      <c r="P25" s="36" t="s">
        <v>334</v>
      </c>
      <c r="Q25" s="36" t="s">
        <v>316</v>
      </c>
      <c r="R25" s="36" t="s">
        <v>320</v>
      </c>
      <c r="S25" s="37" t="b">
        <v>1</v>
      </c>
      <c r="T25" s="37" t="b">
        <v>1</v>
      </c>
      <c r="U25" s="37" t="b">
        <v>1</v>
      </c>
      <c r="V25" s="38" t="b">
        <v>0</v>
      </c>
      <c r="W25" s="39" t="str">
        <f>IF(Article[[#This Row],[รหัส]]="","",IF(X25&lt;3,"รอผลประเมินจากผู้ทรงฯ",IF(Article[[#This Row],[แก้ไข]]=FALSE,"รอผู้วิจัยปรับแก้ไข","ส่งจดหมายตอบรับ")))</f>
        <v>รอผู้วิจัยปรับแก้ไข</v>
      </c>
      <c r="X25">
        <f>COUNTIF(Article[[#This Row],[ประเมิน1]:[ประเมิน3]],TRUE)</f>
        <v>3</v>
      </c>
    </row>
    <row r="26" spans="1:24" x14ac:dyDescent="0.8">
      <c r="A26">
        <f t="shared" si="2"/>
        <v>24</v>
      </c>
      <c r="B26" s="35" t="s">
        <v>484</v>
      </c>
      <c r="C26" s="35" t="s">
        <v>292</v>
      </c>
      <c r="D26" s="35" t="s">
        <v>485</v>
      </c>
      <c r="E26" s="39" t="s">
        <v>294</v>
      </c>
      <c r="F26" s="35" t="s">
        <v>486</v>
      </c>
      <c r="G26" s="35" t="s">
        <v>485</v>
      </c>
      <c r="H26" s="35" t="s">
        <v>487</v>
      </c>
      <c r="I26" s="35" t="s">
        <v>110</v>
      </c>
      <c r="J26" s="35" t="s">
        <v>488</v>
      </c>
      <c r="K26" s="35"/>
      <c r="L26" s="35"/>
      <c r="M26" s="40">
        <v>985166351</v>
      </c>
      <c r="N26" s="35" t="s">
        <v>489</v>
      </c>
      <c r="O26" s="35" t="s">
        <v>301</v>
      </c>
      <c r="P26" s="36" t="s">
        <v>340</v>
      </c>
      <c r="Q26" s="36" t="s">
        <v>316</v>
      </c>
      <c r="R26" s="36" t="s">
        <v>324</v>
      </c>
      <c r="S26" s="37" t="b">
        <v>1</v>
      </c>
      <c r="T26" s="37" t="b">
        <v>1</v>
      </c>
      <c r="U26" s="37" t="b">
        <v>0</v>
      </c>
      <c r="V26" s="38" t="b">
        <v>0</v>
      </c>
      <c r="W26" s="39" t="str">
        <f>IF(Article[[#This Row],[รหัส]]="","",IF(X26&lt;3,"รอผลประเมินจากผู้ทรงฯ",IF(Article[[#This Row],[แก้ไข]]=FALSE,"รอผู้วิจัยปรับแก้ไข","ส่งจดหมายตอบรับ")))</f>
        <v>รอผลประเมินจากผู้ทรงฯ</v>
      </c>
      <c r="X26">
        <f>COUNTIF(Article[[#This Row],[ประเมิน1]:[ประเมิน3]],TRUE)</f>
        <v>2</v>
      </c>
    </row>
    <row r="27" spans="1:24" x14ac:dyDescent="0.8">
      <c r="A27">
        <f t="shared" si="2"/>
        <v>25</v>
      </c>
      <c r="B27" s="35" t="s">
        <v>490</v>
      </c>
      <c r="C27" s="35" t="s">
        <v>491</v>
      </c>
      <c r="D27" s="35" t="s">
        <v>492</v>
      </c>
      <c r="E27" s="39" t="s">
        <v>381</v>
      </c>
      <c r="F27" s="35" t="s">
        <v>493</v>
      </c>
      <c r="G27" s="35" t="s">
        <v>492</v>
      </c>
      <c r="H27" s="35"/>
      <c r="I27" s="35"/>
      <c r="J27" s="35"/>
      <c r="K27" s="35"/>
      <c r="L27" s="35"/>
      <c r="M27" s="40">
        <v>949351644</v>
      </c>
      <c r="N27" s="35" t="s">
        <v>494</v>
      </c>
      <c r="O27" s="35" t="s">
        <v>301</v>
      </c>
      <c r="P27" s="36" t="s">
        <v>332</v>
      </c>
      <c r="Q27" s="36" t="s">
        <v>316</v>
      </c>
      <c r="R27" s="36" t="s">
        <v>313</v>
      </c>
      <c r="S27" s="37" t="b">
        <v>1</v>
      </c>
      <c r="T27" s="37" t="b">
        <v>1</v>
      </c>
      <c r="U27" s="37" t="b">
        <v>1</v>
      </c>
      <c r="V27" s="38" t="b">
        <v>1</v>
      </c>
      <c r="W27" s="39" t="str">
        <f>IF(Article[[#This Row],[รหัส]]="","",IF(X27&lt;3,"รอผลประเมินจากผู้ทรงฯ",IF(Article[[#This Row],[แก้ไข]]=FALSE,"รอผู้วิจัยปรับแก้ไข","ส่งจดหมายตอบรับ")))</f>
        <v>ส่งจดหมายตอบรับ</v>
      </c>
      <c r="X27">
        <f>COUNTIF(Article[[#This Row],[ประเมิน1]:[ประเมิน3]],TRUE)</f>
        <v>3</v>
      </c>
    </row>
    <row r="28" spans="1:24" x14ac:dyDescent="0.8">
      <c r="A28">
        <f t="shared" si="2"/>
        <v>26</v>
      </c>
      <c r="B28" s="35" t="s">
        <v>495</v>
      </c>
      <c r="C28" s="35" t="s">
        <v>496</v>
      </c>
      <c r="D28" s="35" t="s">
        <v>497</v>
      </c>
      <c r="E28" s="39" t="s">
        <v>381</v>
      </c>
      <c r="F28" s="35" t="s">
        <v>499</v>
      </c>
      <c r="G28" s="35" t="s">
        <v>497</v>
      </c>
      <c r="H28" s="35"/>
      <c r="I28" s="35"/>
      <c r="J28" s="35"/>
      <c r="K28" s="35"/>
      <c r="L28" s="35"/>
      <c r="M28" s="40">
        <v>944164454</v>
      </c>
      <c r="N28" s="35" t="s">
        <v>498</v>
      </c>
      <c r="O28" s="35" t="s">
        <v>302</v>
      </c>
      <c r="P28" s="36" t="s">
        <v>308</v>
      </c>
      <c r="Q28" s="36" t="s">
        <v>309</v>
      </c>
      <c r="R28" s="36" t="s">
        <v>312</v>
      </c>
      <c r="S28" s="37" t="b">
        <v>1</v>
      </c>
      <c r="T28" s="37" t="b">
        <v>1</v>
      </c>
      <c r="U28" s="37" t="b">
        <v>1</v>
      </c>
      <c r="V28" s="38" t="b">
        <v>1</v>
      </c>
      <c r="W28" s="39" t="str">
        <f>IF(Article[[#This Row],[รหัส]]="","",IF(X28&lt;3,"รอผลประเมินจากผู้ทรงฯ",IF(Article[[#This Row],[แก้ไข]]=FALSE,"รอผู้วิจัยปรับแก้ไข","ส่งจดหมายตอบรับ")))</f>
        <v>ส่งจดหมายตอบรับ</v>
      </c>
      <c r="X28">
        <f>COUNTIF(Article[[#This Row],[ประเมิน1]:[ประเมิน3]],TRUE)</f>
        <v>3</v>
      </c>
    </row>
    <row r="29" spans="1:24" x14ac:dyDescent="0.8">
      <c r="A29" t="str">
        <f t="shared" si="2"/>
        <v/>
      </c>
      <c r="B29" s="35"/>
      <c r="C29" s="35"/>
      <c r="D29" s="35"/>
      <c r="E29" s="39"/>
      <c r="F29" s="35"/>
      <c r="G29" s="35"/>
      <c r="H29" s="35"/>
      <c r="I29" s="35"/>
      <c r="J29" s="35"/>
      <c r="K29" s="35"/>
      <c r="L29" s="35"/>
      <c r="M29" s="40"/>
      <c r="N29" s="35"/>
      <c r="O29" s="35"/>
      <c r="P29" s="36"/>
      <c r="Q29" s="36"/>
      <c r="R29" s="36"/>
      <c r="S29" s="37" t="b">
        <v>0</v>
      </c>
      <c r="T29" s="37" t="b">
        <v>0</v>
      </c>
      <c r="U29" s="37" t="b">
        <v>0</v>
      </c>
      <c r="V29" s="38" t="b">
        <v>0</v>
      </c>
      <c r="W29" s="39" t="str">
        <f>IF(Article[[#This Row],[รหัส]]="","",IF(X29&lt;3,"รอผลประเมินจากผู้ทรงฯ",IF(Article[[#This Row],[แก้ไข]]=FALSE,"รอผู้วิจัยปรับแก้ไข","ส่งจดหมายตอบรับ")))</f>
        <v/>
      </c>
      <c r="X29">
        <f>COUNTIF(Article[[#This Row],[ประเมิน1]:[ประเมิน3]],TRUE)</f>
        <v>0</v>
      </c>
    </row>
    <row r="30" spans="1:24" x14ac:dyDescent="0.8">
      <c r="A30" t="str">
        <f t="shared" si="2"/>
        <v/>
      </c>
      <c r="B30" s="35"/>
      <c r="C30" s="35"/>
      <c r="D30" s="35"/>
      <c r="E30" s="39"/>
      <c r="F30" s="35"/>
      <c r="G30" s="35"/>
      <c r="H30" s="35"/>
      <c r="I30" s="35"/>
      <c r="J30" s="35"/>
      <c r="K30" s="35"/>
      <c r="L30" s="35"/>
      <c r="M30" s="40"/>
      <c r="N30" s="35"/>
      <c r="O30" s="35"/>
      <c r="P30" s="36"/>
      <c r="Q30" s="36"/>
      <c r="R30" s="36"/>
      <c r="S30" s="37" t="b">
        <v>0</v>
      </c>
      <c r="T30" s="37" t="b">
        <v>0</v>
      </c>
      <c r="U30" s="37" t="b">
        <v>0</v>
      </c>
      <c r="V30" s="38" t="b">
        <v>0</v>
      </c>
      <c r="W30" s="39" t="str">
        <f>IF(Article[[#This Row],[รหัส]]="","",IF(X30&lt;3,"รอผลประเมินจากผู้ทรงฯ",IF(Article[[#This Row],[แก้ไข]]=FALSE,"รอผู้วิจัยปรับแก้ไข","ส่งจดหมายตอบรับ")))</f>
        <v/>
      </c>
      <c r="X30">
        <f>COUNTIF(Article[[#This Row],[ประเมิน1]:[ประเมิน3]],TRUE)</f>
        <v>0</v>
      </c>
    </row>
    <row r="31" spans="1:24" x14ac:dyDescent="0.8">
      <c r="A31" t="str">
        <f t="shared" si="2"/>
        <v/>
      </c>
      <c r="B31" s="35"/>
      <c r="C31" s="35"/>
      <c r="D31" s="35"/>
      <c r="E31" s="39"/>
      <c r="F31" s="35"/>
      <c r="G31" s="35"/>
      <c r="H31" s="35"/>
      <c r="I31" s="35"/>
      <c r="J31" s="35"/>
      <c r="K31" s="35"/>
      <c r="L31" s="35"/>
      <c r="M31" s="40"/>
      <c r="N31" s="35"/>
      <c r="O31" s="35"/>
      <c r="P31" s="36"/>
      <c r="Q31" s="36"/>
      <c r="R31" s="36"/>
      <c r="S31" s="37" t="b">
        <v>0</v>
      </c>
      <c r="T31" s="37" t="b">
        <v>0</v>
      </c>
      <c r="U31" s="37" t="b">
        <v>0</v>
      </c>
      <c r="V31" s="38" t="b">
        <v>0</v>
      </c>
      <c r="W31" s="39" t="str">
        <f>IF(Article[[#This Row],[รหัส]]="","",IF(X31&lt;3,"รอผลประเมินจากผู้ทรงฯ",IF(Article[[#This Row],[แก้ไข]]=FALSE,"รอผู้วิจัยปรับแก้ไข","ส่งจดหมายตอบรับ")))</f>
        <v/>
      </c>
      <c r="X31">
        <f>COUNTIF(Article[[#This Row],[ประเมิน1]:[ประเมิน3]],TRUE)</f>
        <v>0</v>
      </c>
    </row>
    <row r="32" spans="1:24" x14ac:dyDescent="0.8">
      <c r="A32" t="str">
        <f t="shared" si="2"/>
        <v/>
      </c>
      <c r="B32" s="35"/>
      <c r="C32" s="35"/>
      <c r="D32" s="35"/>
      <c r="E32" s="39"/>
      <c r="F32" s="35"/>
      <c r="G32" s="35"/>
      <c r="H32" s="35"/>
      <c r="I32" s="35"/>
      <c r="J32" s="35"/>
      <c r="K32" s="35"/>
      <c r="L32" s="35"/>
      <c r="M32" s="40"/>
      <c r="N32" s="35"/>
      <c r="O32" s="35"/>
      <c r="P32" s="36"/>
      <c r="Q32" s="36"/>
      <c r="R32" s="36"/>
      <c r="S32" s="37" t="b">
        <v>0</v>
      </c>
      <c r="T32" s="37" t="b">
        <v>0</v>
      </c>
      <c r="U32" s="37" t="b">
        <v>0</v>
      </c>
      <c r="V32" s="38" t="b">
        <v>0</v>
      </c>
      <c r="W32" s="39" t="str">
        <f>IF(Article[[#This Row],[รหัส]]="","",IF(X32&lt;3,"รอผลประเมินจากผู้ทรงฯ",IF(Article[[#This Row],[แก้ไข]]=FALSE,"รอผู้วิจัยปรับแก้ไข","ส่งจดหมายตอบรับ")))</f>
        <v/>
      </c>
      <c r="X32">
        <f>COUNTIF(Article[[#This Row],[ประเมิน1]:[ประเมิน3]],TRUE)</f>
        <v>0</v>
      </c>
    </row>
    <row r="33" spans="1:24" x14ac:dyDescent="0.8">
      <c r="A33" t="str">
        <f t="shared" si="2"/>
        <v/>
      </c>
      <c r="B33" s="35"/>
      <c r="C33" s="35"/>
      <c r="D33" s="35"/>
      <c r="E33" s="39"/>
      <c r="F33" s="35"/>
      <c r="G33" s="35"/>
      <c r="H33" s="35"/>
      <c r="I33" s="35"/>
      <c r="J33" s="35"/>
      <c r="K33" s="35"/>
      <c r="L33" s="35"/>
      <c r="M33" s="40"/>
      <c r="N33" s="35"/>
      <c r="O33" s="35"/>
      <c r="P33" s="36"/>
      <c r="Q33" s="36"/>
      <c r="R33" s="36"/>
      <c r="S33" s="37" t="b">
        <v>0</v>
      </c>
      <c r="T33" s="37" t="b">
        <v>0</v>
      </c>
      <c r="U33" s="37" t="b">
        <v>0</v>
      </c>
      <c r="V33" s="38" t="b">
        <v>0</v>
      </c>
      <c r="W33" s="39" t="str">
        <f>IF(Article[[#This Row],[รหัส]]="","",IF(X33&lt;3,"รอผลประเมินจากผู้ทรงฯ",IF(Article[[#This Row],[แก้ไข]]=FALSE,"รอผู้วิจัยปรับแก้ไข","ส่งจดหมายตอบรับ")))</f>
        <v/>
      </c>
      <c r="X33">
        <f>COUNTIF(Article[[#This Row],[ประเมิน1]:[ประเมิน3]],TRUE)</f>
        <v>0</v>
      </c>
    </row>
    <row r="34" spans="1:24" x14ac:dyDescent="0.8">
      <c r="A34" t="str">
        <f t="shared" si="2"/>
        <v/>
      </c>
      <c r="B34" s="35"/>
      <c r="C34" s="35"/>
      <c r="D34" s="35"/>
      <c r="E34" s="39"/>
      <c r="F34" s="35"/>
      <c r="G34" s="35"/>
      <c r="H34" s="35"/>
      <c r="I34" s="35"/>
      <c r="J34" s="35"/>
      <c r="K34" s="35"/>
      <c r="L34" s="35"/>
      <c r="M34" s="40"/>
      <c r="N34" s="35"/>
      <c r="O34" s="35"/>
      <c r="P34" s="36"/>
      <c r="Q34" s="36"/>
      <c r="R34" s="36"/>
      <c r="S34" s="37" t="b">
        <v>0</v>
      </c>
      <c r="T34" s="37" t="b">
        <v>0</v>
      </c>
      <c r="U34" s="37" t="b">
        <v>0</v>
      </c>
      <c r="V34" s="38" t="b">
        <v>0</v>
      </c>
      <c r="W34" s="39" t="str">
        <f>IF(Article[[#This Row],[รหัส]]="","",IF(X34&lt;3,"รอผลประเมินจากผู้ทรงฯ",IF(Article[[#This Row],[แก้ไข]]=FALSE,"รอผู้วิจัยปรับแก้ไข","ส่งจดหมายตอบรับ")))</f>
        <v/>
      </c>
      <c r="X34">
        <f>COUNTIF(Article[[#This Row],[ประเมิน1]:[ประเมิน3]],TRUE)</f>
        <v>0</v>
      </c>
    </row>
    <row r="35" spans="1:24" x14ac:dyDescent="0.8">
      <c r="A35" t="str">
        <f t="shared" si="2"/>
        <v/>
      </c>
      <c r="B35" s="35"/>
      <c r="C35" s="35"/>
      <c r="D35" s="35"/>
      <c r="E35" s="39"/>
      <c r="F35" s="35"/>
      <c r="G35" s="35"/>
      <c r="H35" s="35"/>
      <c r="I35" s="35"/>
      <c r="J35" s="35"/>
      <c r="K35" s="35"/>
      <c r="L35" s="35"/>
      <c r="M35" s="40"/>
      <c r="N35" s="35"/>
      <c r="O35" s="35"/>
      <c r="P35" s="36"/>
      <c r="Q35" s="36"/>
      <c r="R35" s="36"/>
      <c r="S35" s="37" t="b">
        <v>0</v>
      </c>
      <c r="T35" s="37" t="b">
        <v>0</v>
      </c>
      <c r="U35" s="37" t="b">
        <v>0</v>
      </c>
      <c r="V35" s="38" t="b">
        <v>0</v>
      </c>
      <c r="W35" s="39" t="str">
        <f>IF(Article[[#This Row],[รหัส]]="","",IF(X35&lt;3,"รอผลประเมินจากผู้ทรงฯ",IF(Article[[#This Row],[แก้ไข]]=FALSE,"รอผู้วิจัยปรับแก้ไข","ส่งจดหมายตอบรับ")))</f>
        <v/>
      </c>
      <c r="X35">
        <f>COUNTIF(Article[[#This Row],[ประเมิน1]:[ประเมิน3]],TRUE)</f>
        <v>0</v>
      </c>
    </row>
    <row r="36" spans="1:24" x14ac:dyDescent="0.8">
      <c r="A36" t="str">
        <f t="shared" si="2"/>
        <v/>
      </c>
      <c r="B36" s="35"/>
      <c r="C36" s="35"/>
      <c r="D36" s="35"/>
      <c r="E36" s="39"/>
      <c r="F36" s="35"/>
      <c r="G36" s="35"/>
      <c r="H36" s="35"/>
      <c r="I36" s="35"/>
      <c r="J36" s="35"/>
      <c r="K36" s="35"/>
      <c r="L36" s="35"/>
      <c r="M36" s="40"/>
      <c r="N36" s="35"/>
      <c r="O36" s="35"/>
      <c r="P36" s="36"/>
      <c r="Q36" s="36"/>
      <c r="R36" s="36"/>
      <c r="S36" s="37" t="b">
        <v>0</v>
      </c>
      <c r="T36" s="37" t="b">
        <v>0</v>
      </c>
      <c r="U36" s="37" t="b">
        <v>0</v>
      </c>
      <c r="V36" s="38" t="b">
        <v>0</v>
      </c>
      <c r="W36" s="39" t="str">
        <f>IF(Article[[#This Row],[รหัส]]="","",IF(X36&lt;3,"รอผลประเมินจากผู้ทรงฯ",IF(Article[[#This Row],[แก้ไข]]=FALSE,"รอผู้วิจัยปรับแก้ไข","ส่งจดหมายตอบรับ")))</f>
        <v/>
      </c>
      <c r="X36">
        <f>COUNTIF(Article[[#This Row],[ประเมิน1]:[ประเมิน3]],TRUE)</f>
        <v>0</v>
      </c>
    </row>
    <row r="37" spans="1:24" x14ac:dyDescent="0.8">
      <c r="A37" t="str">
        <f t="shared" si="2"/>
        <v/>
      </c>
      <c r="B37" s="35"/>
      <c r="C37" s="35"/>
      <c r="D37" s="35"/>
      <c r="E37" s="39"/>
      <c r="F37" s="35"/>
      <c r="G37" s="35"/>
      <c r="H37" s="35"/>
      <c r="I37" s="35"/>
      <c r="J37" s="35"/>
      <c r="K37" s="35"/>
      <c r="L37" s="35"/>
      <c r="M37" s="40"/>
      <c r="N37" s="35"/>
      <c r="O37" s="35"/>
      <c r="P37" s="36"/>
      <c r="Q37" s="36"/>
      <c r="R37" s="36"/>
      <c r="S37" s="37" t="b">
        <v>0</v>
      </c>
      <c r="T37" s="37" t="b">
        <v>0</v>
      </c>
      <c r="U37" s="37" t="b">
        <v>0</v>
      </c>
      <c r="V37" s="38" t="b">
        <v>0</v>
      </c>
      <c r="W37" s="39" t="str">
        <f>IF(Article[[#This Row],[รหัส]]="","",IF(X37&lt;3,"รอผลประเมินจากผู้ทรงฯ",IF(Article[[#This Row],[แก้ไข]]=FALSE,"รอผู้วิจัยปรับแก้ไข","ส่งจดหมายตอบรับ")))</f>
        <v/>
      </c>
      <c r="X37">
        <f>COUNTIF(Article[[#This Row],[ประเมิน1]:[ประเมิน3]],TRUE)</f>
        <v>0</v>
      </c>
    </row>
    <row r="38" spans="1:24" x14ac:dyDescent="0.8">
      <c r="A38" t="str">
        <f t="shared" si="2"/>
        <v/>
      </c>
      <c r="B38" s="35"/>
      <c r="C38" s="35"/>
      <c r="D38" s="35"/>
      <c r="E38" s="39"/>
      <c r="F38" s="35"/>
      <c r="G38" s="35"/>
      <c r="H38" s="35"/>
      <c r="I38" s="35"/>
      <c r="J38" s="35"/>
      <c r="K38" s="35"/>
      <c r="L38" s="35"/>
      <c r="M38" s="40"/>
      <c r="N38" s="35"/>
      <c r="O38" s="35"/>
      <c r="P38" s="36"/>
      <c r="Q38" s="36"/>
      <c r="R38" s="36"/>
      <c r="S38" s="37" t="b">
        <v>0</v>
      </c>
      <c r="T38" s="37" t="b">
        <v>0</v>
      </c>
      <c r="U38" s="37" t="b">
        <v>0</v>
      </c>
      <c r="V38" s="38" t="b">
        <v>0</v>
      </c>
      <c r="W38" s="39" t="str">
        <f>IF(Article[[#This Row],[รหัส]]="","",IF(X38&lt;3,"รอผลประเมินจากผู้ทรงฯ",IF(Article[[#This Row],[แก้ไข]]=FALSE,"รอผู้วิจัยปรับแก้ไข","ส่งจดหมายตอบรับ")))</f>
        <v/>
      </c>
      <c r="X38">
        <f>COUNTIF(Article[[#This Row],[ประเมิน1]:[ประเมิน3]],TRUE)</f>
        <v>0</v>
      </c>
    </row>
    <row r="39" spans="1:24" x14ac:dyDescent="0.8">
      <c r="A39" t="str">
        <f t="shared" si="2"/>
        <v/>
      </c>
      <c r="B39" s="35"/>
      <c r="C39" s="35"/>
      <c r="D39" s="35"/>
      <c r="E39" s="39"/>
      <c r="F39" s="35"/>
      <c r="G39" s="35"/>
      <c r="H39" s="35"/>
      <c r="I39" s="35"/>
      <c r="J39" s="35"/>
      <c r="K39" s="35"/>
      <c r="L39" s="35"/>
      <c r="M39" s="40"/>
      <c r="N39" s="35"/>
      <c r="O39" s="35"/>
      <c r="P39" s="36"/>
      <c r="Q39" s="36"/>
      <c r="R39" s="36"/>
      <c r="S39" s="37" t="b">
        <v>0</v>
      </c>
      <c r="T39" s="37" t="b">
        <v>0</v>
      </c>
      <c r="U39" s="37" t="b">
        <v>0</v>
      </c>
      <c r="V39" s="38" t="b">
        <v>0</v>
      </c>
      <c r="W39" s="39" t="str">
        <f>IF(Article[[#This Row],[รหัส]]="","",IF(X39&lt;3,"รอผลประเมินจากผู้ทรงฯ",IF(Article[[#This Row],[แก้ไข]]=FALSE,"รอผู้วิจัยปรับแก้ไข","ส่งจดหมายตอบรับ")))</f>
        <v/>
      </c>
      <c r="X39">
        <f>COUNTIF(Article[[#This Row],[ประเมิน1]:[ประเมิน3]],TRUE)</f>
        <v>0</v>
      </c>
    </row>
    <row r="40" spans="1:24" x14ac:dyDescent="0.8">
      <c r="A40" t="str">
        <f t="shared" si="2"/>
        <v/>
      </c>
      <c r="B40" s="35"/>
      <c r="C40" s="35"/>
      <c r="D40" s="35"/>
      <c r="E40" s="39"/>
      <c r="F40" s="35"/>
      <c r="G40" s="35"/>
      <c r="H40" s="35"/>
      <c r="I40" s="35"/>
      <c r="J40" s="35"/>
      <c r="K40" s="35"/>
      <c r="L40" s="35"/>
      <c r="M40" s="40"/>
      <c r="N40" s="35"/>
      <c r="O40" s="35"/>
      <c r="P40" s="36"/>
      <c r="Q40" s="36"/>
      <c r="R40" s="36"/>
      <c r="S40" s="37" t="b">
        <v>0</v>
      </c>
      <c r="T40" s="37" t="b">
        <v>0</v>
      </c>
      <c r="U40" s="37" t="b">
        <v>0</v>
      </c>
      <c r="V40" s="38" t="b">
        <v>0</v>
      </c>
      <c r="W40" s="39" t="str">
        <f>IF(Article[[#This Row],[รหัส]]="","",IF(X40&lt;3,"รอผลประเมินจากผู้ทรงฯ",IF(Article[[#This Row],[แก้ไข]]=FALSE,"รอผู้วิจัยปรับแก้ไข","ส่งจดหมายตอบรับ")))</f>
        <v/>
      </c>
      <c r="X40">
        <f>COUNTIF(Article[[#This Row],[ประเมิน1]:[ประเมิน3]],TRUE)</f>
        <v>0</v>
      </c>
    </row>
    <row r="41" spans="1:24" x14ac:dyDescent="0.8">
      <c r="A41" t="str">
        <f t="shared" si="2"/>
        <v/>
      </c>
      <c r="B41" s="35"/>
      <c r="C41" s="35"/>
      <c r="D41" s="35"/>
      <c r="E41" s="39"/>
      <c r="F41" s="35"/>
      <c r="G41" s="35"/>
      <c r="H41" s="35"/>
      <c r="I41" s="35"/>
      <c r="J41" s="35"/>
      <c r="K41" s="35"/>
      <c r="L41" s="35"/>
      <c r="M41" s="40"/>
      <c r="N41" s="35"/>
      <c r="O41" s="35"/>
      <c r="P41" s="36"/>
      <c r="Q41" s="36"/>
      <c r="R41" s="36"/>
      <c r="S41" s="37" t="b">
        <v>0</v>
      </c>
      <c r="T41" s="37" t="b">
        <v>0</v>
      </c>
      <c r="U41" s="37" t="b">
        <v>0</v>
      </c>
      <c r="V41" s="38" t="b">
        <v>0</v>
      </c>
      <c r="W41" s="39" t="str">
        <f>IF(Article[[#This Row],[รหัส]]="","",IF(X41&lt;3,"รอผลประเมินจากผู้ทรงฯ",IF(Article[[#This Row],[แก้ไข]]=FALSE,"รอผู้วิจัยปรับแก้ไข","ส่งจดหมายตอบรับ")))</f>
        <v/>
      </c>
      <c r="X41">
        <f>COUNTIF(Article[[#This Row],[ประเมิน1]:[ประเมิน3]],TRUE)</f>
        <v>0</v>
      </c>
    </row>
    <row r="42" spans="1:24" x14ac:dyDescent="0.8">
      <c r="A42" t="str">
        <f t="shared" ref="A42:A55" si="3">IF(B42=0,"",ROW()-2)</f>
        <v/>
      </c>
      <c r="B42" s="35"/>
      <c r="C42" s="35"/>
      <c r="D42" s="35"/>
      <c r="E42" s="39"/>
      <c r="F42" s="35"/>
      <c r="G42" s="35"/>
      <c r="H42" s="35"/>
      <c r="I42" s="35"/>
      <c r="J42" s="35"/>
      <c r="K42" s="35"/>
      <c r="L42" s="35"/>
      <c r="M42" s="40"/>
      <c r="N42" s="35"/>
      <c r="O42" s="35"/>
      <c r="P42" s="36"/>
      <c r="Q42" s="36"/>
      <c r="R42" s="36"/>
      <c r="S42" s="37" t="b">
        <v>0</v>
      </c>
      <c r="T42" s="37" t="b">
        <v>0</v>
      </c>
      <c r="U42" s="37" t="b">
        <v>0</v>
      </c>
      <c r="V42" s="38" t="b">
        <v>0</v>
      </c>
      <c r="W42" s="39" t="str">
        <f>IF(Article[[#This Row],[รหัส]]="","",IF(X42&lt;3,"รอผลประเมินจากผู้ทรงฯ",IF(Article[[#This Row],[แก้ไข]]=FALSE,"รอผู้วิจัยปรับแก้ไข","ส่งจดหมายตอบรับ")))</f>
        <v/>
      </c>
      <c r="X42">
        <f>COUNTIF(Article[[#This Row],[ประเมิน1]:[ประเมิน3]],TRUE)</f>
        <v>0</v>
      </c>
    </row>
    <row r="43" spans="1:24" x14ac:dyDescent="0.8">
      <c r="A43" t="str">
        <f t="shared" si="3"/>
        <v/>
      </c>
      <c r="B43" s="35"/>
      <c r="C43" s="35"/>
      <c r="D43" s="35"/>
      <c r="E43" s="39"/>
      <c r="F43" s="35"/>
      <c r="G43" s="35"/>
      <c r="H43" s="35"/>
      <c r="I43" s="35"/>
      <c r="J43" s="35"/>
      <c r="K43" s="35"/>
      <c r="L43" s="35"/>
      <c r="M43" s="40"/>
      <c r="N43" s="35"/>
      <c r="O43" s="35"/>
      <c r="P43" s="36"/>
      <c r="Q43" s="36"/>
      <c r="R43" s="36"/>
      <c r="S43" s="37" t="b">
        <v>0</v>
      </c>
      <c r="T43" s="37" t="b">
        <v>0</v>
      </c>
      <c r="U43" s="37" t="b">
        <v>0</v>
      </c>
      <c r="V43" s="38" t="b">
        <v>0</v>
      </c>
      <c r="W43" s="39" t="str">
        <f>IF(Article[[#This Row],[รหัส]]="","",IF(X43&lt;3,"รอผลประเมินจากผู้ทรงฯ",IF(Article[[#This Row],[แก้ไข]]=FALSE,"รอผู้วิจัยปรับแก้ไข","ส่งจดหมายตอบรับ")))</f>
        <v/>
      </c>
      <c r="X43">
        <f>COUNTIF(Article[[#This Row],[ประเมิน1]:[ประเมิน3]],TRUE)</f>
        <v>0</v>
      </c>
    </row>
    <row r="44" spans="1:24" x14ac:dyDescent="0.8">
      <c r="A44" t="str">
        <f t="shared" si="3"/>
        <v/>
      </c>
      <c r="B44" s="35"/>
      <c r="C44" s="35"/>
      <c r="D44" s="35"/>
      <c r="E44" s="39"/>
      <c r="F44" s="35"/>
      <c r="G44" s="35"/>
      <c r="H44" s="35"/>
      <c r="I44" s="35"/>
      <c r="J44" s="35"/>
      <c r="K44" s="35"/>
      <c r="L44" s="35"/>
      <c r="M44" s="40"/>
      <c r="N44" s="35"/>
      <c r="O44" s="35"/>
      <c r="P44" s="36"/>
      <c r="Q44" s="36"/>
      <c r="R44" s="36"/>
      <c r="S44" s="37" t="b">
        <v>0</v>
      </c>
      <c r="T44" s="37" t="b">
        <v>0</v>
      </c>
      <c r="U44" s="37" t="b">
        <v>0</v>
      </c>
      <c r="V44" s="38" t="b">
        <v>0</v>
      </c>
      <c r="W44" s="39" t="str">
        <f>IF(Article[[#This Row],[รหัส]]="","",IF(X44&lt;3,"รอผลประเมินจากผู้ทรงฯ",IF(Article[[#This Row],[แก้ไข]]=FALSE,"รอผู้วิจัยปรับแก้ไข","ส่งจดหมายตอบรับ")))</f>
        <v/>
      </c>
      <c r="X44">
        <f>COUNTIF(Article[[#This Row],[ประเมิน1]:[ประเมิน3]],TRUE)</f>
        <v>0</v>
      </c>
    </row>
    <row r="45" spans="1:24" x14ac:dyDescent="0.8">
      <c r="A45" t="str">
        <f t="shared" si="3"/>
        <v/>
      </c>
      <c r="B45" s="35"/>
      <c r="C45" s="35"/>
      <c r="D45" s="35"/>
      <c r="E45" s="39"/>
      <c r="F45" s="35"/>
      <c r="G45" s="35"/>
      <c r="H45" s="35"/>
      <c r="I45" s="35"/>
      <c r="J45" s="35"/>
      <c r="K45" s="35"/>
      <c r="L45" s="35"/>
      <c r="M45" s="40"/>
      <c r="N45" s="35"/>
      <c r="O45" s="35"/>
      <c r="P45" s="36"/>
      <c r="Q45" s="36"/>
      <c r="R45" s="36"/>
      <c r="S45" s="37" t="b">
        <v>0</v>
      </c>
      <c r="T45" s="37" t="b">
        <v>0</v>
      </c>
      <c r="U45" s="37" t="b">
        <v>0</v>
      </c>
      <c r="V45" s="38" t="b">
        <v>0</v>
      </c>
      <c r="W45" s="39" t="str">
        <f>IF(Article[[#This Row],[รหัส]]="","",IF(X45&lt;3,"รอผลประเมินจากผู้ทรงฯ",IF(Article[[#This Row],[แก้ไข]]=FALSE,"รอผู้วิจัยปรับแก้ไข","ส่งจดหมายตอบรับ")))</f>
        <v/>
      </c>
      <c r="X45">
        <f>COUNTIF(Article[[#This Row],[ประเมิน1]:[ประเมิน3]],TRUE)</f>
        <v>0</v>
      </c>
    </row>
    <row r="46" spans="1:24" x14ac:dyDescent="0.8">
      <c r="A46" t="str">
        <f t="shared" si="3"/>
        <v/>
      </c>
      <c r="B46" s="35"/>
      <c r="C46" s="35"/>
      <c r="D46" s="35"/>
      <c r="E46" s="39"/>
      <c r="F46" s="35"/>
      <c r="G46" s="35"/>
      <c r="H46" s="35"/>
      <c r="I46" s="35"/>
      <c r="J46" s="35"/>
      <c r="K46" s="35"/>
      <c r="L46" s="35"/>
      <c r="M46" s="40"/>
      <c r="N46" s="35"/>
      <c r="O46" s="35"/>
      <c r="P46" s="36"/>
      <c r="Q46" s="36"/>
      <c r="R46" s="36"/>
      <c r="S46" s="37" t="b">
        <v>0</v>
      </c>
      <c r="T46" s="37" t="b">
        <v>0</v>
      </c>
      <c r="U46" s="37" t="b">
        <v>0</v>
      </c>
      <c r="V46" s="38" t="b">
        <v>0</v>
      </c>
      <c r="W46" s="39" t="str">
        <f>IF(Article[[#This Row],[รหัส]]="","",IF(X46&lt;3,"รอผลประเมินจากผู้ทรงฯ",IF(Article[[#This Row],[แก้ไข]]=FALSE,"รอผู้วิจัยปรับแก้ไข","ส่งจดหมายตอบรับ")))</f>
        <v/>
      </c>
      <c r="X46">
        <f>COUNTIF(Article[[#This Row],[ประเมิน1]:[ประเมิน3]],TRUE)</f>
        <v>0</v>
      </c>
    </row>
    <row r="47" spans="1:24" x14ac:dyDescent="0.8">
      <c r="A47" t="str">
        <f t="shared" si="3"/>
        <v/>
      </c>
      <c r="B47" s="35"/>
      <c r="C47" s="35"/>
      <c r="D47" s="35"/>
      <c r="E47" s="39"/>
      <c r="F47" s="35"/>
      <c r="G47" s="35"/>
      <c r="H47" s="35"/>
      <c r="I47" s="35"/>
      <c r="J47" s="35"/>
      <c r="K47" s="35"/>
      <c r="L47" s="35"/>
      <c r="M47" s="40"/>
      <c r="N47" s="35"/>
      <c r="O47" s="35"/>
      <c r="P47" s="36"/>
      <c r="Q47" s="36"/>
      <c r="R47" s="36"/>
      <c r="S47" s="37" t="b">
        <v>0</v>
      </c>
      <c r="T47" s="37" t="b">
        <v>0</v>
      </c>
      <c r="U47" s="37" t="b">
        <v>0</v>
      </c>
      <c r="V47" s="38" t="b">
        <v>0</v>
      </c>
      <c r="W47" s="39" t="str">
        <f>IF(Article[[#This Row],[รหัส]]="","",IF(X47&lt;3,"รอผลประเมินจากผู้ทรงฯ",IF(Article[[#This Row],[แก้ไข]]=FALSE,"รอผู้วิจัยปรับแก้ไข","ส่งจดหมายตอบรับ")))</f>
        <v/>
      </c>
      <c r="X47">
        <f>COUNTIF(Article[[#This Row],[ประเมิน1]:[ประเมิน3]],TRUE)</f>
        <v>0</v>
      </c>
    </row>
    <row r="48" spans="1:24" x14ac:dyDescent="0.8">
      <c r="A48" t="str">
        <f t="shared" si="3"/>
        <v/>
      </c>
      <c r="B48" s="35"/>
      <c r="C48" s="35"/>
      <c r="D48" s="35"/>
      <c r="E48" s="39"/>
      <c r="F48" s="35"/>
      <c r="G48" s="35"/>
      <c r="H48" s="35"/>
      <c r="I48" s="35"/>
      <c r="J48" s="35"/>
      <c r="K48" s="35"/>
      <c r="L48" s="35"/>
      <c r="M48" s="40"/>
      <c r="N48" s="35"/>
      <c r="O48" s="35"/>
      <c r="P48" s="36"/>
      <c r="Q48" s="36"/>
      <c r="R48" s="36"/>
      <c r="S48" s="37" t="b">
        <v>0</v>
      </c>
      <c r="T48" s="37" t="b">
        <v>0</v>
      </c>
      <c r="U48" s="37" t="b">
        <v>0</v>
      </c>
      <c r="V48" s="38" t="b">
        <v>0</v>
      </c>
      <c r="W48" s="39" t="str">
        <f>IF(Article[[#This Row],[รหัส]]="","",IF(X48&lt;3,"รอผลประเมินจากผู้ทรงฯ",IF(Article[[#This Row],[แก้ไข]]=FALSE,"รอผู้วิจัยปรับแก้ไข","ส่งจดหมายตอบรับ")))</f>
        <v/>
      </c>
      <c r="X48">
        <f>COUNTIF(Article[[#This Row],[ประเมิน1]:[ประเมิน3]],TRUE)</f>
        <v>0</v>
      </c>
    </row>
    <row r="49" spans="1:24" x14ac:dyDescent="0.8">
      <c r="A49" t="str">
        <f t="shared" si="3"/>
        <v/>
      </c>
      <c r="B49" s="35"/>
      <c r="C49" s="35"/>
      <c r="D49" s="35"/>
      <c r="E49" s="39"/>
      <c r="F49" s="35"/>
      <c r="G49" s="35"/>
      <c r="H49" s="35"/>
      <c r="I49" s="35"/>
      <c r="J49" s="35"/>
      <c r="K49" s="35"/>
      <c r="L49" s="35"/>
      <c r="M49" s="40"/>
      <c r="N49" s="35"/>
      <c r="O49" s="35"/>
      <c r="P49" s="36"/>
      <c r="Q49" s="36"/>
      <c r="R49" s="36"/>
      <c r="S49" s="37" t="b">
        <v>0</v>
      </c>
      <c r="T49" s="37" t="b">
        <v>0</v>
      </c>
      <c r="U49" s="37" t="b">
        <v>0</v>
      </c>
      <c r="V49" s="38" t="b">
        <v>0</v>
      </c>
      <c r="W49" s="39" t="str">
        <f>IF(Article[[#This Row],[รหัส]]="","",IF(X49&lt;3,"รอผลประเมินจากผู้ทรงฯ",IF(Article[[#This Row],[แก้ไข]]=FALSE,"รอผู้วิจัยปรับแก้ไข","ส่งจดหมายตอบรับ")))</f>
        <v/>
      </c>
      <c r="X49">
        <f>COUNTIF(Article[[#This Row],[ประเมิน1]:[ประเมิน3]],TRUE)</f>
        <v>0</v>
      </c>
    </row>
    <row r="50" spans="1:24" x14ac:dyDescent="0.8">
      <c r="A50" t="str">
        <f t="shared" si="3"/>
        <v/>
      </c>
      <c r="B50" s="35"/>
      <c r="C50" s="35"/>
      <c r="D50" s="35"/>
      <c r="E50" s="39"/>
      <c r="F50" s="35"/>
      <c r="G50" s="35"/>
      <c r="H50" s="35"/>
      <c r="I50" s="35"/>
      <c r="J50" s="35"/>
      <c r="K50" s="35"/>
      <c r="L50" s="35"/>
      <c r="M50" s="40"/>
      <c r="N50" s="35"/>
      <c r="O50" s="35"/>
      <c r="P50" s="36"/>
      <c r="Q50" s="36"/>
      <c r="R50" s="36"/>
      <c r="S50" s="37" t="b">
        <v>0</v>
      </c>
      <c r="T50" s="37" t="b">
        <v>0</v>
      </c>
      <c r="U50" s="37" t="b">
        <v>0</v>
      </c>
      <c r="V50" s="38" t="b">
        <v>0</v>
      </c>
      <c r="W50" s="39" t="str">
        <f>IF(Article[[#This Row],[รหัส]]="","",IF(X50&lt;3,"รอผลประเมินจากผู้ทรงฯ",IF(Article[[#This Row],[แก้ไข]]=FALSE,"รอผู้วิจัยปรับแก้ไข","ส่งจดหมายตอบรับ")))</f>
        <v/>
      </c>
      <c r="X50">
        <f>COUNTIF(Article[[#This Row],[ประเมิน1]:[ประเมิน3]],TRUE)</f>
        <v>0</v>
      </c>
    </row>
    <row r="51" spans="1:24" x14ac:dyDescent="0.8">
      <c r="A51" t="str">
        <f t="shared" si="3"/>
        <v/>
      </c>
      <c r="B51" s="35"/>
      <c r="C51" s="35"/>
      <c r="D51" s="35"/>
      <c r="E51" s="39"/>
      <c r="F51" s="35"/>
      <c r="G51" s="35"/>
      <c r="H51" s="35"/>
      <c r="I51" s="35"/>
      <c r="J51" s="35"/>
      <c r="K51" s="35"/>
      <c r="L51" s="35"/>
      <c r="M51" s="40"/>
      <c r="N51" s="35"/>
      <c r="O51" s="35"/>
      <c r="P51" s="36"/>
      <c r="Q51" s="36"/>
      <c r="R51" s="36"/>
      <c r="S51" s="37" t="b">
        <v>0</v>
      </c>
      <c r="T51" s="37" t="b">
        <v>0</v>
      </c>
      <c r="U51" s="37" t="b">
        <v>0</v>
      </c>
      <c r="V51" s="38" t="b">
        <v>0</v>
      </c>
      <c r="W51" s="39" t="str">
        <f>IF(Article[[#This Row],[รหัส]]="","",IF(X51&lt;3,"รอผลประเมินจากผู้ทรงฯ",IF(Article[[#This Row],[แก้ไข]]=FALSE,"รอผู้วิจัยปรับแก้ไข","ส่งจดหมายตอบรับ")))</f>
        <v/>
      </c>
      <c r="X51">
        <f>COUNTIF(Article[[#This Row],[ประเมิน1]:[ประเมิน3]],TRUE)</f>
        <v>0</v>
      </c>
    </row>
    <row r="52" spans="1:24" x14ac:dyDescent="0.8">
      <c r="A52" t="str">
        <f t="shared" si="3"/>
        <v/>
      </c>
      <c r="B52" s="35"/>
      <c r="C52" s="35"/>
      <c r="D52" s="35"/>
      <c r="E52" s="39"/>
      <c r="F52" s="35"/>
      <c r="G52" s="35"/>
      <c r="H52" s="35"/>
      <c r="I52" s="35"/>
      <c r="J52" s="35"/>
      <c r="K52" s="35"/>
      <c r="L52" s="35"/>
      <c r="M52" s="40"/>
      <c r="N52" s="35"/>
      <c r="O52" s="35"/>
      <c r="P52" s="36"/>
      <c r="Q52" s="36"/>
      <c r="R52" s="36"/>
      <c r="S52" s="37" t="b">
        <v>0</v>
      </c>
      <c r="T52" s="37" t="b">
        <v>0</v>
      </c>
      <c r="U52" s="37" t="b">
        <v>0</v>
      </c>
      <c r="V52" s="38" t="b">
        <v>0</v>
      </c>
      <c r="W52" s="39" t="str">
        <f>IF(Article[[#This Row],[รหัส]]="","",IF(X52&lt;3,"รอผลประเมินจากผู้ทรงฯ",IF(Article[[#This Row],[แก้ไข]]=FALSE,"รอผู้วิจัยปรับแก้ไข","ส่งจดหมายตอบรับ")))</f>
        <v/>
      </c>
      <c r="X52">
        <f>COUNTIF(Article[[#This Row],[ประเมิน1]:[ประเมิน3]],TRUE)</f>
        <v>0</v>
      </c>
    </row>
    <row r="53" spans="1:24" x14ac:dyDescent="0.8">
      <c r="A53" t="str">
        <f t="shared" si="3"/>
        <v/>
      </c>
      <c r="B53" s="35"/>
      <c r="C53" s="35"/>
      <c r="D53" s="35"/>
      <c r="E53" s="39"/>
      <c r="F53" s="35"/>
      <c r="G53" s="35"/>
      <c r="H53" s="35"/>
      <c r="I53" s="35"/>
      <c r="J53" s="35"/>
      <c r="K53" s="35"/>
      <c r="L53" s="35"/>
      <c r="M53" s="40"/>
      <c r="N53" s="35"/>
      <c r="O53" s="35"/>
      <c r="P53" s="36"/>
      <c r="Q53" s="36"/>
      <c r="R53" s="36"/>
      <c r="S53" s="37" t="b">
        <v>0</v>
      </c>
      <c r="T53" s="37" t="b">
        <v>0</v>
      </c>
      <c r="U53" s="37" t="b">
        <v>0</v>
      </c>
      <c r="V53" s="38" t="b">
        <v>0</v>
      </c>
      <c r="W53" s="39" t="str">
        <f>IF(Article[[#This Row],[รหัส]]="","",IF(X53&lt;3,"รอผลประเมินจากผู้ทรงฯ",IF(Article[[#This Row],[แก้ไข]]=FALSE,"รอผู้วิจัยปรับแก้ไข","ส่งจดหมายตอบรับ")))</f>
        <v/>
      </c>
      <c r="X53">
        <f>COUNTIF(Article[[#This Row],[ประเมิน1]:[ประเมิน3]],TRUE)</f>
        <v>0</v>
      </c>
    </row>
    <row r="54" spans="1:24" x14ac:dyDescent="0.8">
      <c r="A54" t="str">
        <f t="shared" si="3"/>
        <v/>
      </c>
      <c r="B54" s="35"/>
      <c r="C54" s="35"/>
      <c r="D54" s="35"/>
      <c r="E54" s="39"/>
      <c r="F54" s="35"/>
      <c r="G54" s="35"/>
      <c r="H54" s="35"/>
      <c r="I54" s="35"/>
      <c r="J54" s="35"/>
      <c r="K54" s="35"/>
      <c r="L54" s="35"/>
      <c r="M54" s="40"/>
      <c r="N54" s="35"/>
      <c r="O54" s="35"/>
      <c r="P54" s="36"/>
      <c r="Q54" s="36"/>
      <c r="R54" s="36"/>
      <c r="S54" s="37" t="b">
        <v>0</v>
      </c>
      <c r="T54" s="37" t="b">
        <v>0</v>
      </c>
      <c r="U54" s="37" t="b">
        <v>0</v>
      </c>
      <c r="V54" s="38" t="b">
        <v>0</v>
      </c>
      <c r="W54" s="39" t="str">
        <f>IF(Article[[#This Row],[รหัส]]="","",IF(X54&lt;3,"รอผลประเมินจากผู้ทรงฯ",IF(Article[[#This Row],[แก้ไข]]=FALSE,"รอผู้วิจัยปรับแก้ไข","ส่งจดหมายตอบรับ")))</f>
        <v/>
      </c>
      <c r="X54">
        <f>COUNTIF(Article[[#This Row],[ประเมิน1]:[ประเมิน3]],TRUE)</f>
        <v>0</v>
      </c>
    </row>
    <row r="55" spans="1:24" x14ac:dyDescent="0.8">
      <c r="A55" t="str">
        <f t="shared" si="3"/>
        <v/>
      </c>
      <c r="B55" s="35"/>
      <c r="C55" s="35"/>
      <c r="D55" s="35"/>
      <c r="E55" s="39"/>
      <c r="F55" s="35"/>
      <c r="G55" s="35"/>
      <c r="H55" s="35"/>
      <c r="I55" s="35"/>
      <c r="J55" s="35"/>
      <c r="K55" s="35"/>
      <c r="L55" s="35"/>
      <c r="M55" s="40"/>
      <c r="N55" s="35"/>
      <c r="O55" s="35"/>
      <c r="P55" s="36"/>
      <c r="Q55" s="36"/>
      <c r="R55" s="36"/>
      <c r="S55" s="37" t="b">
        <v>0</v>
      </c>
      <c r="T55" s="37" t="b">
        <v>0</v>
      </c>
      <c r="U55" s="37" t="b">
        <v>0</v>
      </c>
      <c r="V55" s="38" t="b">
        <v>0</v>
      </c>
      <c r="W55" s="39" t="str">
        <f>IF(Article[[#This Row],[รหัส]]="","",IF(X55&lt;3,"รอผลประเมินจากผู้ทรงฯ",IF(Article[[#This Row],[แก้ไข]]=FALSE,"รอผู้วิจัยปรับแก้ไข","ส่งจดหมายตอบรับ")))</f>
        <v/>
      </c>
      <c r="X55">
        <f>COUNTIF(Article[[#This Row],[ประเมิน1]:[ประเมิน3]],TRUE)</f>
        <v>0</v>
      </c>
    </row>
  </sheetData>
  <phoneticPr fontId="3" type="noConversion"/>
  <conditionalFormatting sqref="B3">
    <cfRule type="expression" dxfId="9" priority="6">
      <formula>$V$3=TRUE</formula>
    </cfRule>
  </conditionalFormatting>
  <conditionalFormatting sqref="B3:B56">
    <cfRule type="expression" dxfId="8" priority="5">
      <formula>$V3:$V55=TRUE</formula>
    </cfRule>
  </conditionalFormatting>
  <conditionalFormatting sqref="E3:E55">
    <cfRule type="cellIs" dxfId="7" priority="7" operator="equal">
      <formula>"Oral"</formula>
    </cfRule>
    <cfRule type="cellIs" dxfId="6" priority="8" operator="equal">
      <formula>"Poster"</formula>
    </cfRule>
  </conditionalFormatting>
  <conditionalFormatting sqref="P3:R55">
    <cfRule type="expression" dxfId="5" priority="9">
      <formula>S3=TRUE</formula>
    </cfRule>
  </conditionalFormatting>
  <conditionalFormatting sqref="V3:V55">
    <cfRule type="cellIs" dxfId="4" priority="4" operator="equal">
      <formula>TRUE</formula>
    </cfRule>
  </conditionalFormatting>
  <conditionalFormatting sqref="W3:W55">
    <cfRule type="cellIs" dxfId="3" priority="1" operator="equal">
      <formula>"ส่งจดหมายตอบรับ"</formula>
    </cfRule>
    <cfRule type="cellIs" dxfId="2" priority="2" operator="equal">
      <formula>"รอผู้วิจัยปรับแก้ไข"</formula>
    </cfRule>
    <cfRule type="cellIs" dxfId="1" priority="3" operator="equal">
      <formula>"รอผลประเมินจากผู้ทรงฯ"</formula>
    </cfRule>
  </conditionalFormatting>
  <dataValidations count="1">
    <dataValidation type="list" allowBlank="1" showInputMessage="1" showErrorMessage="1" sqref="E3:E55" xr:uid="{3E50C8EA-6325-47FC-8D2A-EB94696BCF87}">
      <formula1>"Oral,Poster"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9EA16E-A12F-4CA4-AD1B-A4349E55458F}">
          <x14:formula1>
            <xm:f>key!$B$2:$B$8</xm:f>
          </x14:formula1>
          <xm:sqref>O3:O55</xm:sqref>
        </x14:dataValidation>
        <x14:dataValidation type="list" allowBlank="1" showInputMessage="1" showErrorMessage="1" xr:uid="{2A0CF3FC-0FC0-4996-981B-A4941A8CD226}">
          <x14:formula1>
            <xm:f>#REF!</xm:f>
          </x14:formula1>
          <xm:sqref>P3:R55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E18F-4C57-4CC1-AFC4-FF1164A84CD2}">
  <sheetPr>
    <tabColor rgb="FFC00000"/>
  </sheetPr>
  <dimension ref="A2:V55"/>
  <sheetViews>
    <sheetView workbookViewId="0">
      <selection activeCell="D8" sqref="D8"/>
    </sheetView>
  </sheetViews>
  <sheetFormatPr defaultRowHeight="24" x14ac:dyDescent="0.8"/>
  <cols>
    <col min="2" max="2" width="12" customWidth="1"/>
    <col min="3" max="3" width="15.83203125" bestFit="1" customWidth="1"/>
    <col min="4" max="4" width="19.58203125" customWidth="1"/>
    <col min="5" max="5" width="110.75" customWidth="1"/>
    <col min="6" max="10" width="0" hidden="1" customWidth="1"/>
    <col min="11" max="11" width="9.08203125" hidden="1" customWidth="1"/>
    <col min="12" max="12" width="0" hidden="1" customWidth="1"/>
    <col min="13" max="16" width="13.83203125" hidden="1" customWidth="1"/>
    <col min="17" max="20" width="7.5" hidden="1" customWidth="1"/>
    <col min="21" max="21" width="21.25" hidden="1" customWidth="1"/>
    <col min="22" max="22" width="14.08203125" bestFit="1" customWidth="1"/>
  </cols>
  <sheetData>
    <row r="2" spans="1:22" x14ac:dyDescent="0.8">
      <c r="A2" s="13" t="s">
        <v>156</v>
      </c>
      <c r="B2" s="13" t="s">
        <v>157</v>
      </c>
      <c r="C2" s="13" t="s">
        <v>167</v>
      </c>
      <c r="D2" s="13" t="s">
        <v>159</v>
      </c>
      <c r="E2" s="13" t="s">
        <v>158</v>
      </c>
      <c r="F2" s="13" t="s">
        <v>160</v>
      </c>
      <c r="G2" s="13" t="s">
        <v>161</v>
      </c>
      <c r="H2" s="13" t="s">
        <v>162</v>
      </c>
      <c r="I2" s="13" t="s">
        <v>163</v>
      </c>
      <c r="J2" s="13" t="s">
        <v>164</v>
      </c>
      <c r="K2" s="13" t="s">
        <v>165</v>
      </c>
      <c r="L2" s="13" t="s">
        <v>166</v>
      </c>
      <c r="M2" s="13" t="s">
        <v>168</v>
      </c>
      <c r="N2" s="13" t="s">
        <v>171</v>
      </c>
      <c r="O2" s="13" t="s">
        <v>172</v>
      </c>
      <c r="P2" s="13" t="s">
        <v>173</v>
      </c>
      <c r="Q2" s="4" t="s">
        <v>174</v>
      </c>
      <c r="R2" s="4" t="s">
        <v>175</v>
      </c>
      <c r="S2" s="4" t="s">
        <v>176</v>
      </c>
      <c r="T2" s="13" t="s">
        <v>169</v>
      </c>
      <c r="U2" s="13" t="s">
        <v>170</v>
      </c>
      <c r="V2" s="13" t="s">
        <v>233</v>
      </c>
    </row>
    <row r="3" spans="1:22" x14ac:dyDescent="0.8">
      <c r="A3">
        <f>IF(Article[[#This Row],[ลำดับ]]="","",Article[[#This Row],[ลำดับ]])</f>
        <v>1</v>
      </c>
      <c r="B3" t="str">
        <f>IF(Article[[#This Row],[รหัส]]="","",Article[[#This Row],[รหัส]])</f>
        <v>215APAS5</v>
      </c>
      <c r="C3" t="str">
        <f>IF(Article[[#This Row],[สถาบัน]]="","",Article[[#This Row],[สถาบัน]])</f>
        <v>มหาวิทยาลัยสวนดุสิต</v>
      </c>
      <c r="D3" t="str">
        <f>IF(Article[[#This Row],[ชื่อผู้รับผิดชอบ]]="","",Article[[#This Row],[ชื่อผู้รับผิดชอบ]])</f>
        <v>เอกชัย จากศรีพรหม</v>
      </c>
      <c r="E3" t="str">
        <f>IF(Article[[#This Row],[ชื่อบทความ]]="","",Article[[#This Row],[ชื่อบทความ]])</f>
        <v>แนวทางการออกแบบที่พักเพื่อการท่องเที่ยวเชิงนิเวศจากวิทยาศาสตร์และเทคโนโลยีผ่านองค์ประกอบทางสถาปัตยกรรมและการอนุรักษ์พลังงานแบบยั่งยืน</v>
      </c>
      <c r="N3" s="16"/>
      <c r="O3" s="16"/>
      <c r="P3" s="16"/>
      <c r="Q3" s="12" t="b">
        <v>0</v>
      </c>
      <c r="R3" s="12" t="b">
        <v>0</v>
      </c>
      <c r="S3" s="12" t="b">
        <v>0</v>
      </c>
      <c r="T3" s="11" t="b">
        <v>0</v>
      </c>
      <c r="V3" s="39"/>
    </row>
    <row r="4" spans="1:22" x14ac:dyDescent="0.8">
      <c r="A4">
        <f>IF(Article[[#This Row],[ลำดับ]]="","",Article[[#This Row],[ลำดับ]])</f>
        <v>2</v>
      </c>
      <c r="B4" t="str">
        <f>IF(Article[[#This Row],[รหัส]]="","",Article[[#This Row],[รหัส]])</f>
        <v>214APAS5</v>
      </c>
      <c r="C4" t="str">
        <f>IF(Article[[#This Row],[สถาบัน]]="","",Article[[#This Row],[สถาบัน]])</f>
        <v>มหาวิทยาลัยสวนดุสิต</v>
      </c>
      <c r="D4" t="str">
        <f>IF(Article[[#This Row],[ชื่อผู้รับผิดชอบ]]="","",Article[[#This Row],[ชื่อผู้รับผิดชอบ]])</f>
        <v>เอกชัย จากศรีพรหม</v>
      </c>
      <c r="E4" t="str">
        <f>IF(Article[[#This Row],[ชื่อบทความ]]="","",Article[[#This Row],[ชื่อบทความ]])</f>
        <v>แนวทางการประยุกต์ใช้เทคโนโลยีดิจิทัลกับการเสริมสร้างบุคลิกภาพของพนักงานโรงแรม</v>
      </c>
      <c r="N4" s="16"/>
      <c r="O4" s="16"/>
      <c r="P4" s="16"/>
      <c r="Q4" s="12" t="b">
        <v>0</v>
      </c>
      <c r="R4" s="12" t="b">
        <v>0</v>
      </c>
      <c r="S4" s="12" t="b">
        <v>0</v>
      </c>
      <c r="T4" s="11" t="b">
        <v>0</v>
      </c>
      <c r="V4" s="39"/>
    </row>
    <row r="5" spans="1:22" x14ac:dyDescent="0.8">
      <c r="A5">
        <f>IF(Article[[#This Row],[ลำดับ]]="","",Article[[#This Row],[ลำดับ]])</f>
        <v>3</v>
      </c>
      <c r="B5" t="str">
        <f>IF(Article[[#This Row],[รหัส]]="","",Article[[#This Row],[รหัส]])</f>
        <v>216APAS5</v>
      </c>
      <c r="C5" t="str">
        <f>IF(Article[[#This Row],[สถาบัน]]="","",Article[[#This Row],[สถาบัน]])</f>
        <v>มหาวิทยาลัยสวนดุสิต</v>
      </c>
      <c r="D5" t="str">
        <f>IF(Article[[#This Row],[ชื่อผู้รับผิดชอบ]]="","",Article[[#This Row],[ชื่อผู้รับผิดชอบ]])</f>
        <v>เตชิตา ภัทรศร</v>
      </c>
      <c r="E5" t="str">
        <f>IF(Article[[#This Row],[ชื่อบทความ]]="","",Article[[#This Row],[ชื่อบทความ]])</f>
        <v>ความท้าทาย และแนวทางการส่งเสริมการท่องเที่ยวเชิงจิตวิญญาณในศาสนสถานทางพุทธศาสนาเพื่อการส่งเสริมสุขภาพของนักท่องเที่ยวสูงอายุ</v>
      </c>
      <c r="N5" s="16"/>
      <c r="O5" s="16"/>
      <c r="P5" s="16"/>
      <c r="Q5" s="12" t="b">
        <v>0</v>
      </c>
      <c r="R5" s="12" t="b">
        <v>0</v>
      </c>
      <c r="S5" s="12" t="b">
        <v>0</v>
      </c>
      <c r="T5" s="11" t="b">
        <v>0</v>
      </c>
      <c r="V5" s="39"/>
    </row>
    <row r="6" spans="1:22" x14ac:dyDescent="0.8">
      <c r="A6">
        <f>IF(Article[[#This Row],[ลำดับ]]="","",Article[[#This Row],[ลำดับ]])</f>
        <v>4</v>
      </c>
      <c r="B6" t="str">
        <f>IF(Article[[#This Row],[รหัส]]="","",Article[[#This Row],[รหัส]])</f>
        <v>245AORS5</v>
      </c>
      <c r="C6" t="str">
        <f>IF(Article[[#This Row],[สถาบัน]]="","",Article[[#This Row],[สถาบัน]])</f>
        <v>มหาวิทยาลัยสวนดุสิต</v>
      </c>
      <c r="D6" t="str">
        <f>IF(Article[[#This Row],[ชื่อผู้รับผิดชอบ]]="","",Article[[#This Row],[ชื่อผู้รับผิดชอบ]])</f>
        <v>พิมพ์เนตร มากทรัพย์</v>
      </c>
      <c r="E6" t="str">
        <f>IF(Article[[#This Row],[ชื่อบทความ]]="","",Article[[#This Row],[ชื่อบทความ]])</f>
        <v>การบูรณาการเทคโนโลยีอัจฉริยะเพื่อการท่องเที่ยวอย่างยั่งยืน: การทบทวนวรรณกรรมอย่างเป็นระบบ</v>
      </c>
      <c r="N6" s="16"/>
      <c r="O6" s="16"/>
      <c r="P6" s="16"/>
      <c r="Q6" s="12" t="b">
        <v>0</v>
      </c>
      <c r="R6" s="12" t="b">
        <v>0</v>
      </c>
      <c r="S6" s="12" t="b">
        <v>0</v>
      </c>
      <c r="T6" s="11" t="b">
        <v>0</v>
      </c>
      <c r="V6" s="39"/>
    </row>
    <row r="7" spans="1:22" x14ac:dyDescent="0.8">
      <c r="A7">
        <f>IF(Article[[#This Row],[ลำดับ]]="","",Article[[#This Row],[ลำดับ]])</f>
        <v>5</v>
      </c>
      <c r="B7" t="str">
        <f>IF(Article[[#This Row],[รหัส]]="","",Article[[#This Row],[รหัส]])</f>
        <v>263AORS5</v>
      </c>
      <c r="C7" t="str">
        <f>IF(Article[[#This Row],[สถาบัน]]="","",Article[[#This Row],[สถาบัน]])</f>
        <v>มหาวิทยาลัยสวนดุสิต</v>
      </c>
      <c r="D7" t="str">
        <f>IF(Article[[#This Row],[ชื่อผู้รับผิดชอบ]]="","",Article[[#This Row],[ชื่อผู้รับผิดชอบ]])</f>
        <v>วาสนา จักร์แก้ว</v>
      </c>
      <c r="E7" t="str">
        <f>IF(Article[[#This Row],[ชื่อบทความ]]="","",Article[[#This Row],[ชื่อบทความ]])</f>
        <v>การจัดการเรียนรู้ด้วยสถานการณ์จำลองเสมือนจริง เพื่อส่งเสริมทักษะการบริการที่ยั่งยืนสำหรับนักศึกษาสาขาวิชาธุรกิจการบิน</v>
      </c>
      <c r="N7" s="16"/>
      <c r="O7" s="16"/>
      <c r="P7" s="16"/>
      <c r="Q7" s="12" t="b">
        <v>0</v>
      </c>
      <c r="R7" s="12" t="b">
        <v>0</v>
      </c>
      <c r="S7" s="12" t="b">
        <v>0</v>
      </c>
      <c r="T7" s="11" t="b">
        <v>0</v>
      </c>
      <c r="V7" s="39"/>
    </row>
    <row r="8" spans="1:22" x14ac:dyDescent="0.8">
      <c r="A8">
        <f>IF(Article[[#This Row],[ลำดับ]]="","",Article[[#This Row],[ลำดับ]])</f>
        <v>6</v>
      </c>
      <c r="B8" t="str">
        <f>IF(Article[[#This Row],[รหัส]]="","",Article[[#This Row],[รหัส]])</f>
        <v>264AORS5</v>
      </c>
      <c r="C8" t="str">
        <f>IF(Article[[#This Row],[สถาบัน]]="","",Article[[#This Row],[สถาบัน]])</f>
        <v>มหาวิทยาลัยสวนดุสิต</v>
      </c>
      <c r="D8" t="str">
        <f>IF(Article[[#This Row],[ชื่อผู้รับผิดชอบ]]="","",Article[[#This Row],[ชื่อผู้รับผิดชอบ]])</f>
        <v>วาสนา จักร์แก้ว</v>
      </c>
      <c r="E8" t="str">
        <f>IF(Article[[#This Row],[ชื่อบทความ]]="","",Article[[#This Row],[ชื่อบทความ]])</f>
        <v>การใช้เทคโนโลยีดิจิทัลเพื่อส่งเสริมการท่องเที่ยวอย่างยั่งยืน และลดผลกระทบต่อสิ่งแวดล้อม : โอกาสและความท้าทาย</v>
      </c>
      <c r="N8" s="16"/>
      <c r="O8" s="16"/>
      <c r="P8" s="16"/>
      <c r="Q8" s="12" t="b">
        <v>0</v>
      </c>
      <c r="R8" s="12" t="b">
        <v>0</v>
      </c>
      <c r="S8" s="12" t="b">
        <v>0</v>
      </c>
      <c r="T8" s="11" t="b">
        <v>0</v>
      </c>
      <c r="V8" s="39"/>
    </row>
    <row r="9" spans="1:22" x14ac:dyDescent="0.8">
      <c r="A9">
        <f>IF(Article[[#This Row],[ลำดับ]]="","",Article[[#This Row],[ลำดับ]])</f>
        <v>7</v>
      </c>
      <c r="B9" t="str">
        <f>IF(Article[[#This Row],[รหัส]]="","",Article[[#This Row],[รหัส]])</f>
        <v>265AORS5</v>
      </c>
      <c r="C9" t="str">
        <f>IF(Article[[#This Row],[สถาบัน]]="","",Article[[#This Row],[สถาบัน]])</f>
        <v>มหาวิทยาลัยสวนดุสิต</v>
      </c>
      <c r="D9" t="str">
        <f>IF(Article[[#This Row],[ชื่อผู้รับผิดชอบ]]="","",Article[[#This Row],[ชื่อผู้รับผิดชอบ]])</f>
        <v>วาสนา จักร์แก้ว</v>
      </c>
      <c r="E9" t="str">
        <f>IF(Article[[#This Row],[ชื่อบทความ]]="","",Article[[#This Row],[ชื่อบทความ]])</f>
        <v>การพัฒนาบุคลิกภาพของนักศึกษาสาขาวิชาธุรกิจการบินโดยใช้กิจกรรม การเรียนรู้และชุดแบบฝึกปฏิบัติการเพื่อพัฒนาบุคลิกภาพอย่างยั่งยืน</v>
      </c>
      <c r="N9" s="16"/>
      <c r="O9" s="16"/>
      <c r="P9" s="16"/>
      <c r="Q9" s="12" t="b">
        <v>0</v>
      </c>
      <c r="R9" s="12" t="b">
        <v>0</v>
      </c>
      <c r="S9" s="12" t="b">
        <v>0</v>
      </c>
      <c r="T9" s="11" t="b">
        <v>0</v>
      </c>
      <c r="V9" s="39"/>
    </row>
    <row r="10" spans="1:22" x14ac:dyDescent="0.8">
      <c r="A10">
        <f>IF(Article[[#This Row],[ลำดับ]]="","",Article[[#This Row],[ลำดับ]])</f>
        <v>8</v>
      </c>
      <c r="B10" t="str">
        <f>IF(Article[[#This Row],[รหัส]]="","",Article[[#This Row],[รหัส]])</f>
        <v>266APRS5</v>
      </c>
      <c r="C10" t="str">
        <f>IF(Article[[#This Row],[สถาบัน]]="","",Article[[#This Row],[สถาบัน]])</f>
        <v>มหาวิทยาลัยเทคโนโลยีราชมงคลอีสาน วิทยาเขตสุรินทร์</v>
      </c>
      <c r="D10" t="str">
        <f>IF(Article[[#This Row],[ชื่อผู้รับผิดชอบ]]="","",Article[[#This Row],[ชื่อผู้รับผิดชอบ]])</f>
        <v>วนารัตน์ บุญธรรม</v>
      </c>
      <c r="E10" t="str">
        <f>IF(Article[[#This Row],[ชื่อบทความ]]="","",Article[[#This Row],[ชื่อบทความ]])</f>
        <v>การศึกษาและพัฒนาผลิตภัณฑ์ตามอัตลักษณ์ท้องถิ่นจังหวัดสุรินทร์</v>
      </c>
      <c r="N10" s="16"/>
      <c r="O10" s="16"/>
      <c r="P10" s="16"/>
      <c r="Q10" s="12" t="b">
        <v>0</v>
      </c>
      <c r="R10" s="12" t="b">
        <v>0</v>
      </c>
      <c r="S10" s="12" t="b">
        <v>0</v>
      </c>
      <c r="T10" s="11" t="b">
        <v>0</v>
      </c>
      <c r="V10" s="39"/>
    </row>
    <row r="11" spans="1:22" x14ac:dyDescent="0.8">
      <c r="A11">
        <f>IF(Article[[#This Row],[ลำดับ]]="","",Article[[#This Row],[ลำดับ]])</f>
        <v>9</v>
      </c>
      <c r="B11" t="str">
        <f>IF(Article[[#This Row],[รหัส]]="","",Article[[#This Row],[รหัส]])</f>
        <v>278AOAS5</v>
      </c>
      <c r="C11" t="str">
        <f>IF(Article[[#This Row],[สถาบัน]]="","",Article[[#This Row],[สถาบัน]])</f>
        <v>มหาวิทยาลัยสวนดุสิต</v>
      </c>
      <c r="D11" t="str">
        <f>IF(Article[[#This Row],[ชื่อผู้รับผิดชอบ]]="","",Article[[#This Row],[ชื่อผู้รับผิดชอบ]])</f>
        <v>พรรณสอางค์ อภิโกมลกร</v>
      </c>
      <c r="E11" t="str">
        <f>IF(Article[[#This Row],[ชื่อบทความ]]="","",Article[[#This Row],[ชื่อบทความ]])</f>
        <v>บินอย่างไรให้รอด? การตัดสินใจและแก้ปัญหาเฉพาะหน้าสำหรับลูกเรือและผู้โดยสาร อย่างปลอดภัย</v>
      </c>
      <c r="N11" s="16"/>
      <c r="O11" s="16"/>
      <c r="P11" s="16"/>
      <c r="Q11" s="12" t="b">
        <v>0</v>
      </c>
      <c r="R11" s="12" t="b">
        <v>0</v>
      </c>
      <c r="S11" s="12" t="b">
        <v>0</v>
      </c>
      <c r="T11" s="11" t="b">
        <v>0</v>
      </c>
      <c r="V11" s="39"/>
    </row>
    <row r="12" spans="1:22" x14ac:dyDescent="0.8">
      <c r="A12">
        <f>IF(Article[[#This Row],[ลำดับ]]="","",Article[[#This Row],[ลำดับ]])</f>
        <v>10</v>
      </c>
      <c r="B12" t="str">
        <f>IF(Article[[#This Row],[รหัส]]="","",Article[[#This Row],[รหัส]])</f>
        <v>281BORS5</v>
      </c>
      <c r="C12" t="str">
        <f>IF(Article[[#This Row],[สถาบัน]]="","",Article[[#This Row],[สถาบัน]])</f>
        <v>มหาวิทยาลัยเทคโนโลยีราชมงคลอีสาน วิทยาเขตสุรินทร์</v>
      </c>
      <c r="D12" t="str">
        <f>IF(Article[[#This Row],[ชื่อผู้รับผิดชอบ]]="","",Article[[#This Row],[ชื่อผู้รับผิดชอบ]])</f>
        <v>สุภารดี สวนโสกเชือก</v>
      </c>
      <c r="E12" t="str">
        <f>IF(Article[[#This Row],[ชื่อบทความ]]="","",Article[[#This Row],[ชื่อบทความ]])</f>
        <v>การสื่อสารการตลาดแบบบูรณาการที่มีผลต่อการตัดสินใจเลือกสถานที่ท่องเที่ยวจังหวัดสุรินทร์</v>
      </c>
      <c r="N12" s="16"/>
      <c r="O12" s="16"/>
      <c r="P12" s="16"/>
      <c r="Q12" s="12" t="b">
        <v>0</v>
      </c>
      <c r="R12" s="12" t="b">
        <v>0</v>
      </c>
      <c r="S12" s="12" t="b">
        <v>0</v>
      </c>
      <c r="T12" s="11" t="b">
        <v>0</v>
      </c>
      <c r="V12" s="39"/>
    </row>
    <row r="13" spans="1:22" x14ac:dyDescent="0.8">
      <c r="A13">
        <f>IF(Article[[#This Row],[ลำดับ]]="","",Article[[#This Row],[ลำดับ]])</f>
        <v>11</v>
      </c>
      <c r="B13" t="str">
        <f>IF(Article[[#This Row],[รหัส]]="","",Article[[#This Row],[รหัส]])</f>
        <v>298AORS5</v>
      </c>
      <c r="C13" t="str">
        <f>IF(Article[[#This Row],[สถาบัน]]="","",Article[[#This Row],[สถาบัน]])</f>
        <v>มหาวิทยาลัยเทคโนโลยีราชมงคลอีสาน วิทยาเขตสุรินทร์</v>
      </c>
      <c r="D13" t="str">
        <f>IF(Article[[#This Row],[ชื่อผู้รับผิดชอบ]]="","",Article[[#This Row],[ชื่อผู้รับผิดชอบ]])</f>
        <v>ชุติกร ปรุงเกียรติ</v>
      </c>
      <c r="E13" t="str">
        <f>IF(Article[[#This Row],[ชื่อบทความ]]="","",Article[[#This Row],[ชื่อบทความ]])</f>
        <v>การรับรู้กลยุทธ์ตลาดออนไลน์ที่ส่งผลต่อการตัดสินใจซื้อเสื้อผ้าสำเร็จรูปผ่านทางติ๊กต๊อกของกลุ่มคนเจนเนอเรชั่นซีในประเทศไทย</v>
      </c>
      <c r="N13" s="16"/>
      <c r="O13" s="16"/>
      <c r="P13" s="16"/>
      <c r="Q13" s="12" t="b">
        <v>0</v>
      </c>
      <c r="R13" s="12" t="b">
        <v>0</v>
      </c>
      <c r="S13" s="12" t="b">
        <v>0</v>
      </c>
      <c r="T13" s="11" t="b">
        <v>0</v>
      </c>
      <c r="V13" s="39"/>
    </row>
    <row r="14" spans="1:22" x14ac:dyDescent="0.8">
      <c r="A14">
        <f>IF(Article[[#This Row],[ลำดับ]]="","",Article[[#This Row],[ลำดับ]])</f>
        <v>12</v>
      </c>
      <c r="B14" t="str">
        <f>IF(Article[[#This Row],[รหัส]]="","",Article[[#This Row],[รหัส]])</f>
        <v>297APAS5</v>
      </c>
      <c r="C14" t="str">
        <f>IF(Article[[#This Row],[สถาบัน]]="","",Article[[#This Row],[สถาบัน]])</f>
        <v>มหาวิทยาลัยสวนดุสิต</v>
      </c>
      <c r="D14" t="str">
        <f>IF(Article[[#This Row],[ชื่อผู้รับผิดชอบ]]="","",Article[[#This Row],[ชื่อผู้รับผิดชอบ]])</f>
        <v>ศิริศักดิ์ ศรีวิสรณ์</v>
      </c>
      <c r="E14" t="str">
        <f>IF(Article[[#This Row],[ชื่อบทความ]]="","",Article[[#This Row],[ชื่อบทความ]])</f>
        <v>การท่องเที่ยวเชิงนิเวศด้วยแนวคิดวิสาหกิจชุมชนเศรษฐกิจฐานรากและการพัฒนาอย่างยั่งยืนตามแนวคิด SDG</v>
      </c>
      <c r="N14" s="16"/>
      <c r="O14" s="16"/>
      <c r="P14" s="16"/>
      <c r="Q14" s="12" t="b">
        <v>0</v>
      </c>
      <c r="R14" s="12" t="b">
        <v>0</v>
      </c>
      <c r="S14" s="12" t="b">
        <v>0</v>
      </c>
      <c r="T14" s="11" t="b">
        <v>0</v>
      </c>
      <c r="V14" s="39"/>
    </row>
    <row r="15" spans="1:22" x14ac:dyDescent="0.8">
      <c r="A15">
        <f>IF(Article[[#This Row],[ลำดับ]]="","",Article[[#This Row],[ลำดับ]])</f>
        <v>13</v>
      </c>
      <c r="B15" t="str">
        <f>IF(Article[[#This Row],[รหัส]]="","",Article[[#This Row],[รหัส]])</f>
        <v>296CPRS5</v>
      </c>
      <c r="C15" t="str">
        <f>IF(Article[[#This Row],[สถาบัน]]="","",Article[[#This Row],[สถาบัน]])</f>
        <v>มหาวิทยาลัยเทคโนโลยีราชมงคลธัญบุรี</v>
      </c>
      <c r="D15" t="str">
        <f>IF(Article[[#This Row],[ชื่อผู้รับผิดชอบ]]="","",Article[[#This Row],[ชื่อผู้รับผิดชอบ]])</f>
        <v>กุลธิดา มหาวรศิลป์</v>
      </c>
      <c r="E15" t="str">
        <f>IF(Article[[#This Row],[ชื่อบทความ]]="","",Article[[#This Row],[ชื่อบทความ]])</f>
        <v>การสร้างสื่อการสอนดนตรีสากลในรูปแบบบอร์ดเกม</v>
      </c>
      <c r="N15" s="16"/>
      <c r="O15" s="16"/>
      <c r="P15" s="16"/>
      <c r="Q15" s="12" t="b">
        <v>0</v>
      </c>
      <c r="R15" s="12" t="b">
        <v>0</v>
      </c>
      <c r="S15" s="12" t="b">
        <v>0</v>
      </c>
      <c r="T15" s="11" t="b">
        <v>0</v>
      </c>
      <c r="V15" s="39"/>
    </row>
    <row r="16" spans="1:22" x14ac:dyDescent="0.8">
      <c r="A16">
        <f>IF(Article[[#This Row],[ลำดับ]]="","",Article[[#This Row],[ลำดับ]])</f>
        <v>14</v>
      </c>
      <c r="B16" t="str">
        <f>IF(Article[[#This Row],[รหัส]]="","",Article[[#This Row],[รหัส]])</f>
        <v>293AOAS5</v>
      </c>
      <c r="C16" t="str">
        <f>IF(Article[[#This Row],[สถาบัน]]="","",Article[[#This Row],[สถาบัน]])</f>
        <v>มหาวิทยาลัยเทคโนโลยีราชมงคลอีสาน วิทยาเขตสุรินทร์</v>
      </c>
      <c r="D16" t="str">
        <f>IF(Article[[#This Row],[ชื่อผู้รับผิดชอบ]]="","",Article[[#This Row],[ชื่อผู้รับผิดชอบ]])</f>
        <v>ชุติกร ปรุงเกียรติ</v>
      </c>
      <c r="E16" t="str">
        <f>IF(Article[[#This Row],[ชื่อบทความ]]="","",Article[[#This Row],[ชื่อบทความ]])</f>
        <v>แนวทางการจัดการสินค้าคงคลังเชิงกลยุทธ์ในธุรกิจร้านอาหารประเทศไทย</v>
      </c>
      <c r="N16" s="16"/>
      <c r="O16" s="16"/>
      <c r="P16" s="16"/>
      <c r="Q16" s="12" t="b">
        <v>0</v>
      </c>
      <c r="R16" s="12" t="b">
        <v>0</v>
      </c>
      <c r="S16" s="12" t="b">
        <v>0</v>
      </c>
      <c r="T16" s="11" t="b">
        <v>0</v>
      </c>
      <c r="V16" s="39"/>
    </row>
    <row r="17" spans="1:22" x14ac:dyDescent="0.8">
      <c r="A17">
        <f>IF(Article[[#This Row],[ลำดับ]]="","",Article[[#This Row],[ลำดับ]])</f>
        <v>15</v>
      </c>
      <c r="B17" t="str">
        <f>IF(Article[[#This Row],[รหัส]]="","",Article[[#This Row],[รหัส]])</f>
        <v>292AOAS5</v>
      </c>
      <c r="C17" t="str">
        <f>IF(Article[[#This Row],[สถาบัน]]="","",Article[[#This Row],[สถาบัน]])</f>
        <v>มหาวิทยาลัยสวนดุสิต</v>
      </c>
      <c r="D17" t="str">
        <f>IF(Article[[#This Row],[ชื่อผู้รับผิดชอบ]]="","",Article[[#This Row],[ชื่อผู้รับผิดชอบ]])</f>
        <v>เตชิตา ภัทรศร</v>
      </c>
      <c r="E17" t="str">
        <f>IF(Article[[#This Row],[ชื่อบทความ]]="","",Article[[#This Row],[ชื่อบทความ]])</f>
        <v>ภูมิปัญญาผ้าทอลาวครั่งสู่การท่องเที่ยวเชิงวัฒนธรรมอย่างยั่งยืน</v>
      </c>
      <c r="N17" s="16"/>
      <c r="O17" s="16"/>
      <c r="P17" s="16"/>
      <c r="Q17" s="12" t="b">
        <v>0</v>
      </c>
      <c r="R17" s="12" t="b">
        <v>0</v>
      </c>
      <c r="S17" s="12" t="b">
        <v>0</v>
      </c>
      <c r="T17" s="11" t="b">
        <v>0</v>
      </c>
      <c r="V17" s="39"/>
    </row>
    <row r="18" spans="1:22" x14ac:dyDescent="0.8">
      <c r="A18">
        <f>IF(Article[[#This Row],[ลำดับ]]="","",Article[[#This Row],[ลำดับ]])</f>
        <v>16</v>
      </c>
      <c r="B18" t="str">
        <f>IF(Article[[#This Row],[รหัส]]="","",Article[[#This Row],[รหัส]])</f>
        <v>291APRS5</v>
      </c>
      <c r="C18" t="str">
        <f>IF(Article[[#This Row],[สถาบัน]]="","",Article[[#This Row],[สถาบัน]])</f>
        <v>มหาวิทยาลัยเทคโนโลยีราชมงคลอีสาน วิทยาเขตสุรินทร์</v>
      </c>
      <c r="D18" t="str">
        <f>IF(Article[[#This Row],[ชื่อผู้รับผิดชอบ]]="","",Article[[#This Row],[ชื่อผู้รับผิดชอบ]])</f>
        <v>ธาริกา รัตนโสภานิช</v>
      </c>
      <c r="E18" t="str">
        <f>IF(Article[[#This Row],[ชื่อบทความ]]="","",Article[[#This Row],[ชื่อบทความ]])</f>
        <v>อิทธิพลของการตลาดดิจิทัลที่ส่งผลต่อความได้เปรียบทางการแข่งขันด้านต้นทุนของวิสาหกิจขนาดกลางและขนาดย่อมในประเทศไทย</v>
      </c>
      <c r="N18" s="16"/>
      <c r="O18" s="16"/>
      <c r="P18" s="16"/>
      <c r="Q18" s="12" t="b">
        <v>0</v>
      </c>
      <c r="R18" s="12" t="b">
        <v>0</v>
      </c>
      <c r="S18" s="12" t="b">
        <v>0</v>
      </c>
      <c r="T18" s="11" t="b">
        <v>0</v>
      </c>
      <c r="V18" s="39"/>
    </row>
    <row r="19" spans="1:22" x14ac:dyDescent="0.8">
      <c r="A19">
        <f>IF(Article[[#This Row],[ลำดับ]]="","",Article[[#This Row],[ลำดับ]])</f>
        <v>17</v>
      </c>
      <c r="B19" t="str">
        <f>IF(Article[[#This Row],[รหัส]]="","",Article[[#This Row],[รหัส]])</f>
        <v>290AOAS5</v>
      </c>
      <c r="C19" t="str">
        <f>IF(Article[[#This Row],[สถาบัน]]="","",Article[[#This Row],[สถาบัน]])</f>
        <v>มหาวิทยาลัยสวนดุสิต ศูนย์การศึกษาหัวหิน</v>
      </c>
      <c r="D19" t="str">
        <f>IF(Article[[#This Row],[ชื่อผู้รับผิดชอบ]]="","",Article[[#This Row],[ชื่อผู้รับผิดชอบ]])</f>
        <v>สรสิทธิ์ รวยเงิน</v>
      </c>
      <c r="E19" t="str">
        <f>IF(Article[[#This Row],[ชื่อบทความ]]="","",Article[[#This Row],[ชื่อบทความ]])</f>
        <v>เรื่องเล่ากับอาชีพในฝันของใครหลายคน</v>
      </c>
      <c r="N19" s="16"/>
      <c r="O19" s="16"/>
      <c r="P19" s="16"/>
      <c r="Q19" s="12" t="b">
        <v>0</v>
      </c>
      <c r="R19" s="12" t="b">
        <v>0</v>
      </c>
      <c r="S19" s="12" t="b">
        <v>0</v>
      </c>
      <c r="T19" s="11" t="b">
        <v>0</v>
      </c>
      <c r="V19" s="39"/>
    </row>
    <row r="20" spans="1:22" x14ac:dyDescent="0.8">
      <c r="A20">
        <f>IF(Article[[#This Row],[ลำดับ]]="","",Article[[#This Row],[ลำดับ]])</f>
        <v>18</v>
      </c>
      <c r="B20" t="str">
        <f>IF(Article[[#This Row],[รหัส]]="","",Article[[#This Row],[รหัส]])</f>
        <v>287APRS5</v>
      </c>
      <c r="C20" t="str">
        <f>IF(Article[[#This Row],[สถาบัน]]="","",Article[[#This Row],[สถาบัน]])</f>
        <v>มหาวิทยาลัยเทคโนโลยีราชมงคลอีสาน วิทยาเขตสุรินทร์</v>
      </c>
      <c r="D20" t="str">
        <f>IF(Article[[#This Row],[ชื่อผู้รับผิดชอบ]]="","",Article[[#This Row],[ชื่อผู้รับผิดชอบ]])</f>
        <v>โชติกา ฉิมงามเสริฐ</v>
      </c>
      <c r="E20" t="str">
        <f>IF(Article[[#This Row],[ชื่อบทความ]]="","",Article[[#This Row],[ชื่อบทความ]])</f>
        <v>พฤติกรรมการใช้บริการร้านสังฆภัณฑ์ของผู้บริโภคกลุ่ม Gen Z ในเขตอำเภอเมือง จังหวัดสุรินทร์</v>
      </c>
      <c r="N20" s="16"/>
      <c r="O20" s="16"/>
      <c r="P20" s="16"/>
      <c r="Q20" s="12" t="b">
        <v>0</v>
      </c>
      <c r="R20" s="12" t="b">
        <v>0</v>
      </c>
      <c r="S20" s="12" t="b">
        <v>0</v>
      </c>
      <c r="T20" s="11" t="b">
        <v>0</v>
      </c>
      <c r="V20" s="39"/>
    </row>
    <row r="21" spans="1:22" x14ac:dyDescent="0.8">
      <c r="A21">
        <f>IF(Article[[#This Row],[ลำดับ]]="","",Article[[#This Row],[ลำดับ]])</f>
        <v>19</v>
      </c>
      <c r="B21" t="str">
        <f>IF(Article[[#This Row],[รหัส]]="","",Article[[#This Row],[รหัส]])</f>
        <v>286BPRS5</v>
      </c>
      <c r="C21" t="str">
        <f>IF(Article[[#This Row],[สถาบัน]]="","",Article[[#This Row],[สถาบัน]])</f>
        <v>มหาวิทยาลัยมหิดล</v>
      </c>
      <c r="D21" t="str">
        <f>IF(Article[[#This Row],[ชื่อผู้รับผิดชอบ]]="","",Article[[#This Row],[ชื่อผู้รับผิดชอบ]])</f>
        <v>คงเดช เทศสมบูรณ์</v>
      </c>
      <c r="E21" t="str">
        <f>IF(Article[[#This Row],[ชื่อบทความ]]="","",Article[[#This Row],[ชื่อบทความ]])</f>
        <v>ความคาดหวัง พฤติกรรม และความพึงพอใจของผู้รับบริการหน่วยโสตทัศนศึกษา งานสื่อสารองค์กร คณะทันตแพทยศาสตร์ มหาวิทยาลัยมหิดล</v>
      </c>
      <c r="N21" s="16"/>
      <c r="O21" s="16"/>
      <c r="P21" s="16"/>
      <c r="Q21" s="12" t="b">
        <v>0</v>
      </c>
      <c r="R21" s="12" t="b">
        <v>0</v>
      </c>
      <c r="S21" s="12" t="b">
        <v>0</v>
      </c>
      <c r="T21" s="11" t="b">
        <v>0</v>
      </c>
      <c r="V21" s="39"/>
    </row>
    <row r="22" spans="1:22" x14ac:dyDescent="0.8">
      <c r="A22">
        <f>IF(Article[[#This Row],[ลำดับ]]="","",Article[[#This Row],[ลำดับ]])</f>
        <v>20</v>
      </c>
      <c r="B22" t="str">
        <f>IF(Article[[#This Row],[รหัส]]="","",Article[[#This Row],[รหัส]])</f>
        <v>284CORS5</v>
      </c>
      <c r="C22" t="str">
        <f>IF(Article[[#This Row],[สถาบัน]]="","",Article[[#This Row],[สถาบัน]])</f>
        <v>สถาบันการจัดการปัญญาภิวัฒน์</v>
      </c>
      <c r="D22" t="str">
        <f>IF(Article[[#This Row],[ชื่อผู้รับผิดชอบ]]="","",Article[[#This Row],[ชื่อผู้รับผิดชอบ]])</f>
        <v>ราชัน รักษาพล</v>
      </c>
      <c r="E22" t="str">
        <f>IF(Article[[#This Row],[ชื่อบทความ]]="","",Article[[#This Row],[ชื่อบทความ]])</f>
        <v>การออกแบบกระบวนการดูแลพนักงานใหม่ กรณีศึกษา : มหาวิทยาลัยแห่งหนึ่ง</v>
      </c>
      <c r="N22" s="16"/>
      <c r="O22" s="16"/>
      <c r="P22" s="16"/>
      <c r="Q22" s="12" t="b">
        <v>0</v>
      </c>
      <c r="R22" s="12" t="b">
        <v>0</v>
      </c>
      <c r="S22" s="12" t="b">
        <v>0</v>
      </c>
      <c r="T22" s="11" t="b">
        <v>0</v>
      </c>
      <c r="V22" s="39"/>
    </row>
    <row r="23" spans="1:22" x14ac:dyDescent="0.8">
      <c r="A23">
        <f>IF(Article[[#This Row],[ลำดับ]]="","",Article[[#This Row],[ลำดับ]])</f>
        <v>21</v>
      </c>
      <c r="B23" t="str">
        <f>IF(Article[[#This Row],[รหัส]]="","",Article[[#This Row],[รหัส]])</f>
        <v>305APRS5</v>
      </c>
      <c r="C23" t="str">
        <f>IF(Article[[#This Row],[สถาบัน]]="","",Article[[#This Row],[สถาบัน]])</f>
        <v>มหาวิทยาลัยเทคโนโลยีราชมงคลอีสาน วิทยาเขตสุรินทร์</v>
      </c>
      <c r="D23" t="str">
        <f>IF(Article[[#This Row],[ชื่อผู้รับผิดชอบ]]="","",Article[[#This Row],[ชื่อผู้รับผิดชอบ]])</f>
        <v>อารยา อึงไพบูลย์กิจ</v>
      </c>
      <c r="E23" t="str">
        <f>IF(Article[[#This Row],[ชื่อบทความ]]="","",Article[[#This Row],[ชื่อบทความ]])</f>
        <v>เทคโนโลยีสารสนเทศที่มีอิทธิพลต่อดิจิทัลทรานส์ฟอร์เมชั่นของ SMEs ในประเทศไทย</v>
      </c>
      <c r="N23" s="16"/>
      <c r="O23" s="16"/>
      <c r="P23" s="16"/>
      <c r="Q23" s="12" t="b">
        <v>0</v>
      </c>
      <c r="R23" s="12" t="b">
        <v>0</v>
      </c>
      <c r="S23" s="12" t="b">
        <v>0</v>
      </c>
      <c r="T23" s="11" t="b">
        <v>0</v>
      </c>
      <c r="V23" s="39"/>
    </row>
    <row r="24" spans="1:22" x14ac:dyDescent="0.8">
      <c r="A24">
        <f>IF(Article[[#This Row],[ลำดับ]]="","",Article[[#This Row],[ลำดับ]])</f>
        <v>22</v>
      </c>
      <c r="B24" t="str">
        <f>IF(Article[[#This Row],[รหัส]]="","",Article[[#This Row],[รหัส]])</f>
        <v>313APRS5</v>
      </c>
      <c r="C24" t="str">
        <f>IF(Article[[#This Row],[สถาบัน]]="","",Article[[#This Row],[สถาบัน]])</f>
        <v>มหาวิทยาลัยเทคโนโลยีราชมงคลอีสาน วิทยาเขตสุรินทร์</v>
      </c>
      <c r="D24" t="str">
        <f>IF(Article[[#This Row],[ชื่อผู้รับผิดชอบ]]="","",Article[[#This Row],[ชื่อผู้รับผิดชอบ]])</f>
        <v>อารยา อึงไพบูลย์กิจ</v>
      </c>
      <c r="E24" t="str">
        <f>IF(Article[[#This Row],[ชื่อบทความ]]="","",Article[[#This Row],[ชื่อบทความ]])</f>
        <v>ระดับการปรับเปลี่ยนดิจิทัลตามประเภทธุรกิจของ SMEs ในประเทศไทย</v>
      </c>
      <c r="N24" s="16"/>
      <c r="O24" s="16"/>
      <c r="P24" s="16"/>
      <c r="Q24" s="12" t="b">
        <v>0</v>
      </c>
      <c r="R24" s="12" t="b">
        <v>0</v>
      </c>
      <c r="S24" s="12" t="b">
        <v>0</v>
      </c>
      <c r="T24" s="11" t="b">
        <v>0</v>
      </c>
      <c r="V24" s="39"/>
    </row>
    <row r="25" spans="1:22" x14ac:dyDescent="0.8">
      <c r="A25">
        <f>IF(Article[[#This Row],[ลำดับ]]="","",Article[[#This Row],[ลำดับ]])</f>
        <v>23</v>
      </c>
      <c r="B25" t="str">
        <f>IF(Article[[#This Row],[รหัส]]="","",Article[[#This Row],[รหัส]])</f>
        <v>330APAS5</v>
      </c>
      <c r="C25" t="str">
        <f>IF(Article[[#This Row],[สถาบัน]]="","",Article[[#This Row],[สถาบัน]])</f>
        <v>มหาวิทยาลัยสวนดุสิต</v>
      </c>
      <c r="D25" t="str">
        <f>IF(Article[[#This Row],[ชื่อผู้รับผิดชอบ]]="","",Article[[#This Row],[ชื่อผู้รับผิดชอบ]])</f>
        <v>พิมพ์มาดา วิชาศิลป์</v>
      </c>
      <c r="E25" t="str">
        <f>IF(Article[[#This Row],[ชื่อบทความ]]="","",Article[[#This Row],[ชื่อบทความ]])</f>
        <v>การท่องเที่ยวและการบริการที่ขับเคลื่อนด้วย AI สำหรับนักท่องเที่ยวสูงวัย</v>
      </c>
      <c r="N25" s="16"/>
      <c r="O25" s="16"/>
      <c r="P25" s="16"/>
      <c r="Q25" s="12" t="b">
        <v>0</v>
      </c>
      <c r="R25" s="12" t="b">
        <v>0</v>
      </c>
      <c r="S25" s="12" t="b">
        <v>0</v>
      </c>
      <c r="T25" s="11" t="b">
        <v>0</v>
      </c>
      <c r="V25" s="39"/>
    </row>
    <row r="26" spans="1:22" x14ac:dyDescent="0.8">
      <c r="A26">
        <f>IF(Article[[#This Row],[ลำดับ]]="","",Article[[#This Row],[ลำดับ]])</f>
        <v>24</v>
      </c>
      <c r="B26" t="str">
        <f>IF(Article[[#This Row],[รหัส]]="","",Article[[#This Row],[รหัส]])</f>
        <v>325APRS5</v>
      </c>
      <c r="C26" t="str">
        <f>IF(Article[[#This Row],[สถาบัน]]="","",Article[[#This Row],[สถาบัน]])</f>
        <v>มหาวิทยาลัยสวนดุสิต</v>
      </c>
      <c r="D26" t="str">
        <f>IF(Article[[#This Row],[ชื่อผู้รับผิดชอบ]]="","",Article[[#This Row],[ชื่อผู้รับผิดชอบ]])</f>
        <v>สุวรรณา พิชัยยงค์วงศ์ดี</v>
      </c>
      <c r="E26" t="str">
        <f>IF(Article[[#This Row],[ชื่อบทความ]]="","",Article[[#This Row],[ชื่อบทความ]])</f>
        <v>การเพิ่มศักยภาพแหล่งท่องเที่ยวเชิงเกษตร: กรณีศึกษาการพัฒนากิจกรรม เพื่อส่งเสริมอาชีพการทำผ้ามัดย้อมด้วยสีจากกลีบดอกดาวเรือง</v>
      </c>
      <c r="N26" s="16"/>
      <c r="O26" s="16"/>
      <c r="P26" s="16"/>
      <c r="Q26" s="12" t="b">
        <v>0</v>
      </c>
      <c r="R26" s="12" t="b">
        <v>0</v>
      </c>
      <c r="S26" s="12" t="b">
        <v>0</v>
      </c>
      <c r="T26" s="11" t="b">
        <v>0</v>
      </c>
      <c r="V26" s="39"/>
    </row>
    <row r="27" spans="1:22" x14ac:dyDescent="0.8">
      <c r="A27">
        <f>IF(Article[[#This Row],[ลำดับ]]="","",Article[[#This Row],[ลำดับ]])</f>
        <v>25</v>
      </c>
      <c r="B27" t="str">
        <f>IF(Article[[#This Row],[รหัส]]="","",Article[[#This Row],[รหัส]])</f>
        <v>323CORS5</v>
      </c>
      <c r="C27" t="str">
        <f>IF(Article[[#This Row],[สถาบัน]]="","",Article[[#This Row],[สถาบัน]])</f>
        <v>มหาวิทยาลัยเกษตรศาสตร์</v>
      </c>
      <c r="D27" t="str">
        <f>IF(Article[[#This Row],[ชื่อผู้รับผิดชอบ]]="","",Article[[#This Row],[ชื่อผู้รับผิดชอบ]])</f>
        <v>ศศิรดา สุภาวงศ์</v>
      </c>
      <c r="E27" t="str">
        <f>IF(Article[[#This Row],[ชื่อบทความ]]="","",Article[[#This Row],[ชื่อบทความ]])</f>
        <v>การศึกษาปัจจัยที่มีอิทธิพลต่อประสบการณ์การใช้งานระยะยาวของผู้ใช้รถยนต์ไฟฟ้า BEV ในประเทศไทย</v>
      </c>
      <c r="N27" s="16"/>
      <c r="O27" s="16"/>
      <c r="P27" s="16"/>
      <c r="Q27" s="12" t="b">
        <v>0</v>
      </c>
      <c r="R27" s="12" t="b">
        <v>0</v>
      </c>
      <c r="S27" s="12" t="b">
        <v>0</v>
      </c>
      <c r="T27" s="11" t="b">
        <v>0</v>
      </c>
      <c r="V27" s="39"/>
    </row>
    <row r="28" spans="1:22" x14ac:dyDescent="0.8">
      <c r="A28">
        <f>IF(Article[[#This Row],[ลำดับ]]="","",Article[[#This Row],[ลำดับ]])</f>
        <v>26</v>
      </c>
      <c r="B28" t="str">
        <f>IF(Article[[#This Row],[รหัส]]="","",Article[[#This Row],[รหัส]])</f>
        <v>362BORS5</v>
      </c>
      <c r="C28" t="str">
        <f>IF(Article[[#This Row],[สถาบัน]]="","",Article[[#This Row],[สถาบัน]])</f>
        <v>มหาวิทยาลัยหอการค้าไทย</v>
      </c>
      <c r="D28" t="str">
        <f>IF(Article[[#This Row],[ชื่อผู้รับผิดชอบ]]="","",Article[[#This Row],[ชื่อผู้รับผิดชอบ]])</f>
        <v>รัตนวดี นาควานิช</v>
      </c>
      <c r="E28" t="str">
        <f>IF(Article[[#This Row],[ชื่อบทความ]]="","",Article[[#This Row],[ชื่อบทความ]])</f>
        <v>การสังเคราะห์งานวิจัยปัญญาประดิษฐ์ (AI) กับห้องข่าว</v>
      </c>
      <c r="N28" s="16"/>
      <c r="O28" s="16"/>
      <c r="P28" s="16"/>
      <c r="Q28" s="12" t="b">
        <v>0</v>
      </c>
      <c r="R28" s="12" t="b">
        <v>0</v>
      </c>
      <c r="S28" s="12" t="b">
        <v>0</v>
      </c>
      <c r="T28" s="11" t="b">
        <v>0</v>
      </c>
      <c r="V28" s="39"/>
    </row>
    <row r="29" spans="1:22" x14ac:dyDescent="0.8">
      <c r="A29" t="str">
        <f>IF(Article[[#This Row],[ลำดับ]]="","",Article[[#This Row],[ลำดับ]])</f>
        <v/>
      </c>
      <c r="B29" t="str">
        <f>IF(Article[[#This Row],[รหัส]]="","",Article[[#This Row],[รหัส]])</f>
        <v/>
      </c>
      <c r="C29" t="str">
        <f>IF(Article[[#This Row],[สถาบัน]]="","",Article[[#This Row],[สถาบัน]])</f>
        <v/>
      </c>
      <c r="D29" t="str">
        <f>IF(Article[[#This Row],[ชื่อผู้รับผิดชอบ]]="","",Article[[#This Row],[ชื่อผู้รับผิดชอบ]])</f>
        <v/>
      </c>
      <c r="E29" t="str">
        <f>IF(Article[[#This Row],[ชื่อบทความ]]="","",Article[[#This Row],[ชื่อบทความ]])</f>
        <v/>
      </c>
      <c r="N29" s="16"/>
      <c r="O29" s="16"/>
      <c r="P29" s="16"/>
      <c r="Q29" s="12" t="b">
        <v>0</v>
      </c>
      <c r="R29" s="12" t="b">
        <v>0</v>
      </c>
      <c r="S29" s="12" t="b">
        <v>0</v>
      </c>
      <c r="T29" s="11" t="b">
        <v>0</v>
      </c>
      <c r="V29" s="39"/>
    </row>
    <row r="30" spans="1:22" x14ac:dyDescent="0.8">
      <c r="A30" t="str">
        <f>IF(Article[[#This Row],[ลำดับ]]="","",Article[[#This Row],[ลำดับ]])</f>
        <v/>
      </c>
      <c r="B30" t="str">
        <f>IF(Article[[#This Row],[รหัส]]="","",Article[[#This Row],[รหัส]])</f>
        <v/>
      </c>
      <c r="C30" t="str">
        <f>IF(Article[[#This Row],[สถาบัน]]="","",Article[[#This Row],[สถาบัน]])</f>
        <v/>
      </c>
      <c r="D30" t="str">
        <f>IF(Article[[#This Row],[ชื่อผู้รับผิดชอบ]]="","",Article[[#This Row],[ชื่อผู้รับผิดชอบ]])</f>
        <v/>
      </c>
      <c r="E30" t="str">
        <f>IF(Article[[#This Row],[ชื่อบทความ]]="","",Article[[#This Row],[ชื่อบทความ]])</f>
        <v/>
      </c>
      <c r="N30" s="16"/>
      <c r="O30" s="16"/>
      <c r="P30" s="16"/>
      <c r="Q30" s="12" t="b">
        <v>0</v>
      </c>
      <c r="R30" s="12" t="b">
        <v>0</v>
      </c>
      <c r="S30" s="12" t="b">
        <v>0</v>
      </c>
      <c r="T30" s="11" t="b">
        <v>0</v>
      </c>
      <c r="V30" s="39"/>
    </row>
    <row r="31" spans="1:22" x14ac:dyDescent="0.8">
      <c r="A31" t="str">
        <f>IF(Article[[#This Row],[ลำดับ]]="","",Article[[#This Row],[ลำดับ]])</f>
        <v/>
      </c>
      <c r="B31" t="str">
        <f>IF(Article[[#This Row],[รหัส]]="","",Article[[#This Row],[รหัส]])</f>
        <v/>
      </c>
      <c r="C31" t="str">
        <f>IF(Article[[#This Row],[สถาบัน]]="","",Article[[#This Row],[สถาบัน]])</f>
        <v/>
      </c>
      <c r="D31" t="str">
        <f>IF(Article[[#This Row],[ชื่อผู้รับผิดชอบ]]="","",Article[[#This Row],[ชื่อผู้รับผิดชอบ]])</f>
        <v/>
      </c>
      <c r="E31" t="str">
        <f>IF(Article[[#This Row],[ชื่อบทความ]]="","",Article[[#This Row],[ชื่อบทความ]])</f>
        <v/>
      </c>
      <c r="N31" s="16"/>
      <c r="O31" s="16"/>
      <c r="P31" s="16"/>
      <c r="Q31" s="12" t="b">
        <v>0</v>
      </c>
      <c r="R31" s="12" t="b">
        <v>0</v>
      </c>
      <c r="S31" s="12" t="b">
        <v>0</v>
      </c>
      <c r="T31" s="11" t="b">
        <v>0</v>
      </c>
      <c r="V31" s="39"/>
    </row>
    <row r="32" spans="1:22" x14ac:dyDescent="0.8">
      <c r="A32" t="str">
        <f>IF(Article[[#This Row],[ลำดับ]]="","",Article[[#This Row],[ลำดับ]])</f>
        <v/>
      </c>
      <c r="B32" t="str">
        <f>IF(Article[[#This Row],[รหัส]]="","",Article[[#This Row],[รหัส]])</f>
        <v/>
      </c>
      <c r="C32" t="str">
        <f>IF(Article[[#This Row],[สถาบัน]]="","",Article[[#This Row],[สถาบัน]])</f>
        <v/>
      </c>
      <c r="D32" t="str">
        <f>IF(Article[[#This Row],[ชื่อผู้รับผิดชอบ]]="","",Article[[#This Row],[ชื่อผู้รับผิดชอบ]])</f>
        <v/>
      </c>
      <c r="E32" t="str">
        <f>IF(Article[[#This Row],[ชื่อบทความ]]="","",Article[[#This Row],[ชื่อบทความ]])</f>
        <v/>
      </c>
      <c r="N32" s="16"/>
      <c r="O32" s="16"/>
      <c r="P32" s="16"/>
      <c r="Q32" s="12" t="b">
        <v>0</v>
      </c>
      <c r="R32" s="12" t="b">
        <v>0</v>
      </c>
      <c r="S32" s="12" t="b">
        <v>0</v>
      </c>
      <c r="T32" s="11" t="b">
        <v>0</v>
      </c>
      <c r="V32" s="39"/>
    </row>
    <row r="33" spans="1:22" x14ac:dyDescent="0.8">
      <c r="A33" t="str">
        <f>IF(Article[[#This Row],[ลำดับ]]="","",Article[[#This Row],[ลำดับ]])</f>
        <v/>
      </c>
      <c r="B33" t="str">
        <f>IF(Article[[#This Row],[รหัส]]="","",Article[[#This Row],[รหัส]])</f>
        <v/>
      </c>
      <c r="C33" t="str">
        <f>IF(Article[[#This Row],[สถาบัน]]="","",Article[[#This Row],[สถาบัน]])</f>
        <v/>
      </c>
      <c r="D33" t="str">
        <f>IF(Article[[#This Row],[ชื่อผู้รับผิดชอบ]]="","",Article[[#This Row],[ชื่อผู้รับผิดชอบ]])</f>
        <v/>
      </c>
      <c r="E33" t="str">
        <f>IF(Article[[#This Row],[ชื่อบทความ]]="","",Article[[#This Row],[ชื่อบทความ]])</f>
        <v/>
      </c>
      <c r="N33" s="16"/>
      <c r="O33" s="16"/>
      <c r="P33" s="16"/>
      <c r="Q33" s="12" t="b">
        <v>0</v>
      </c>
      <c r="R33" s="12" t="b">
        <v>0</v>
      </c>
      <c r="S33" s="12" t="b">
        <v>0</v>
      </c>
      <c r="T33" s="11" t="b">
        <v>0</v>
      </c>
      <c r="V33" s="39"/>
    </row>
    <row r="34" spans="1:22" x14ac:dyDescent="0.8">
      <c r="A34" t="str">
        <f>IF(Article[[#This Row],[ลำดับ]]="","",Article[[#This Row],[ลำดับ]])</f>
        <v/>
      </c>
      <c r="B34" t="str">
        <f>IF(Article[[#This Row],[รหัส]]="","",Article[[#This Row],[รหัส]])</f>
        <v/>
      </c>
      <c r="C34" t="str">
        <f>IF(Article[[#This Row],[สถาบัน]]="","",Article[[#This Row],[สถาบัน]])</f>
        <v/>
      </c>
      <c r="D34" t="str">
        <f>IF(Article[[#This Row],[ชื่อผู้รับผิดชอบ]]="","",Article[[#This Row],[ชื่อผู้รับผิดชอบ]])</f>
        <v/>
      </c>
      <c r="E34" t="str">
        <f>IF(Article[[#This Row],[ชื่อบทความ]]="","",Article[[#This Row],[ชื่อบทความ]])</f>
        <v/>
      </c>
      <c r="N34" s="16"/>
      <c r="O34" s="16"/>
      <c r="P34" s="16"/>
      <c r="Q34" s="12" t="b">
        <v>0</v>
      </c>
      <c r="R34" s="12" t="b">
        <v>0</v>
      </c>
      <c r="S34" s="12" t="b">
        <v>0</v>
      </c>
      <c r="T34" s="11" t="b">
        <v>0</v>
      </c>
      <c r="V34" s="39"/>
    </row>
    <row r="35" spans="1:22" x14ac:dyDescent="0.8">
      <c r="A35" t="str">
        <f>IF(Article[[#This Row],[ลำดับ]]="","",Article[[#This Row],[ลำดับ]])</f>
        <v/>
      </c>
      <c r="B35" t="str">
        <f>IF(Article[[#This Row],[รหัส]]="","",Article[[#This Row],[รหัส]])</f>
        <v/>
      </c>
      <c r="C35" t="str">
        <f>IF(Article[[#This Row],[สถาบัน]]="","",Article[[#This Row],[สถาบัน]])</f>
        <v/>
      </c>
      <c r="D35" t="str">
        <f>IF(Article[[#This Row],[ชื่อผู้รับผิดชอบ]]="","",Article[[#This Row],[ชื่อผู้รับผิดชอบ]])</f>
        <v/>
      </c>
      <c r="E35" t="str">
        <f>IF(Article[[#This Row],[ชื่อบทความ]]="","",Article[[#This Row],[ชื่อบทความ]])</f>
        <v/>
      </c>
      <c r="N35" s="16"/>
      <c r="O35" s="16"/>
      <c r="P35" s="16"/>
      <c r="Q35" s="12" t="b">
        <v>0</v>
      </c>
      <c r="R35" s="12" t="b">
        <v>0</v>
      </c>
      <c r="S35" s="12" t="b">
        <v>0</v>
      </c>
      <c r="T35" s="11" t="b">
        <v>0</v>
      </c>
      <c r="V35" s="39"/>
    </row>
    <row r="36" spans="1:22" x14ac:dyDescent="0.8">
      <c r="A36" t="str">
        <f>IF(Article[[#This Row],[ลำดับ]]="","",Article[[#This Row],[ลำดับ]])</f>
        <v/>
      </c>
      <c r="B36" t="str">
        <f>IF(Article[[#This Row],[รหัส]]="","",Article[[#This Row],[รหัส]])</f>
        <v/>
      </c>
      <c r="C36" t="str">
        <f>IF(Article[[#This Row],[สถาบัน]]="","",Article[[#This Row],[สถาบัน]])</f>
        <v/>
      </c>
      <c r="D36" t="str">
        <f>IF(Article[[#This Row],[ชื่อผู้รับผิดชอบ]]="","",Article[[#This Row],[ชื่อผู้รับผิดชอบ]])</f>
        <v/>
      </c>
      <c r="E36" t="str">
        <f>IF(Article[[#This Row],[ชื่อบทความ]]="","",Article[[#This Row],[ชื่อบทความ]])</f>
        <v/>
      </c>
      <c r="N36" s="16"/>
      <c r="O36" s="16"/>
      <c r="P36" s="16"/>
      <c r="Q36" s="12" t="b">
        <v>0</v>
      </c>
      <c r="R36" s="12" t="b">
        <v>0</v>
      </c>
      <c r="S36" s="12" t="b">
        <v>0</v>
      </c>
      <c r="T36" s="11" t="b">
        <v>0</v>
      </c>
      <c r="V36" s="39"/>
    </row>
    <row r="37" spans="1:22" x14ac:dyDescent="0.8">
      <c r="A37" t="str">
        <f>IF(Article[[#This Row],[ลำดับ]]="","",Article[[#This Row],[ลำดับ]])</f>
        <v/>
      </c>
      <c r="B37" t="str">
        <f>IF(Article[[#This Row],[รหัส]]="","",Article[[#This Row],[รหัส]])</f>
        <v/>
      </c>
      <c r="C37" t="str">
        <f>IF(Article[[#This Row],[สถาบัน]]="","",Article[[#This Row],[สถาบัน]])</f>
        <v/>
      </c>
      <c r="D37" t="str">
        <f>IF(Article[[#This Row],[ชื่อผู้รับผิดชอบ]]="","",Article[[#This Row],[ชื่อผู้รับผิดชอบ]])</f>
        <v/>
      </c>
      <c r="E37" t="str">
        <f>IF(Article[[#This Row],[ชื่อบทความ]]="","",Article[[#This Row],[ชื่อบทความ]])</f>
        <v/>
      </c>
      <c r="N37" s="16"/>
      <c r="O37" s="16"/>
      <c r="P37" s="16"/>
      <c r="Q37" s="12" t="b">
        <v>0</v>
      </c>
      <c r="R37" s="12" t="b">
        <v>0</v>
      </c>
      <c r="S37" s="12" t="b">
        <v>0</v>
      </c>
      <c r="T37" s="11" t="b">
        <v>0</v>
      </c>
      <c r="V37" s="39"/>
    </row>
    <row r="38" spans="1:22" x14ac:dyDescent="0.8">
      <c r="A38" t="str">
        <f>IF(Article[[#This Row],[ลำดับ]]="","",Article[[#This Row],[ลำดับ]])</f>
        <v/>
      </c>
      <c r="B38" t="str">
        <f>IF(Article[[#This Row],[รหัส]]="","",Article[[#This Row],[รหัส]])</f>
        <v/>
      </c>
      <c r="C38" t="str">
        <f>IF(Article[[#This Row],[สถาบัน]]="","",Article[[#This Row],[สถาบัน]])</f>
        <v/>
      </c>
      <c r="D38" t="str">
        <f>IF(Article[[#This Row],[ชื่อผู้รับผิดชอบ]]="","",Article[[#This Row],[ชื่อผู้รับผิดชอบ]])</f>
        <v/>
      </c>
      <c r="E38" t="str">
        <f>IF(Article[[#This Row],[ชื่อบทความ]]="","",Article[[#This Row],[ชื่อบทความ]])</f>
        <v/>
      </c>
      <c r="N38" s="16"/>
      <c r="O38" s="16"/>
      <c r="P38" s="16"/>
      <c r="Q38" s="12" t="b">
        <v>0</v>
      </c>
      <c r="R38" s="12" t="b">
        <v>0</v>
      </c>
      <c r="S38" s="12" t="b">
        <v>0</v>
      </c>
      <c r="T38" s="11" t="b">
        <v>0</v>
      </c>
      <c r="V38" s="39"/>
    </row>
    <row r="39" spans="1:22" x14ac:dyDescent="0.8">
      <c r="A39" t="str">
        <f>IF(Article[[#This Row],[ลำดับ]]="","",Article[[#This Row],[ลำดับ]])</f>
        <v/>
      </c>
      <c r="B39" t="str">
        <f>IF(Article[[#This Row],[รหัส]]="","",Article[[#This Row],[รหัส]])</f>
        <v/>
      </c>
      <c r="C39" t="str">
        <f>IF(Article[[#This Row],[สถาบัน]]="","",Article[[#This Row],[สถาบัน]])</f>
        <v/>
      </c>
      <c r="D39" t="str">
        <f>IF(Article[[#This Row],[ชื่อผู้รับผิดชอบ]]="","",Article[[#This Row],[ชื่อผู้รับผิดชอบ]])</f>
        <v/>
      </c>
      <c r="E39" t="str">
        <f>IF(Article[[#This Row],[ชื่อบทความ]]="","",Article[[#This Row],[ชื่อบทความ]])</f>
        <v/>
      </c>
      <c r="N39" s="16"/>
      <c r="O39" s="16"/>
      <c r="P39" s="16"/>
      <c r="Q39" s="12" t="b">
        <v>0</v>
      </c>
      <c r="R39" s="12" t="b">
        <v>0</v>
      </c>
      <c r="S39" s="12" t="b">
        <v>0</v>
      </c>
      <c r="T39" s="11" t="b">
        <v>0</v>
      </c>
      <c r="V39" s="39"/>
    </row>
    <row r="40" spans="1:22" x14ac:dyDescent="0.8">
      <c r="A40" t="str">
        <f>IF(Article[[#This Row],[ลำดับ]]="","",Article[[#This Row],[ลำดับ]])</f>
        <v/>
      </c>
      <c r="B40" t="str">
        <f>IF(Article[[#This Row],[รหัส]]="","",Article[[#This Row],[รหัส]])</f>
        <v/>
      </c>
      <c r="C40" t="str">
        <f>IF(Article[[#This Row],[สถาบัน]]="","",Article[[#This Row],[สถาบัน]])</f>
        <v/>
      </c>
      <c r="D40" t="str">
        <f>IF(Article[[#This Row],[ชื่อผู้รับผิดชอบ]]="","",Article[[#This Row],[ชื่อผู้รับผิดชอบ]])</f>
        <v/>
      </c>
      <c r="E40" t="str">
        <f>IF(Article[[#This Row],[ชื่อบทความ]]="","",Article[[#This Row],[ชื่อบทความ]])</f>
        <v/>
      </c>
      <c r="N40" s="16"/>
      <c r="O40" s="16"/>
      <c r="P40" s="16"/>
      <c r="Q40" s="12" t="b">
        <v>0</v>
      </c>
      <c r="R40" s="12" t="b">
        <v>0</v>
      </c>
      <c r="S40" s="12" t="b">
        <v>0</v>
      </c>
      <c r="T40" s="11" t="b">
        <v>0</v>
      </c>
      <c r="V40" s="39"/>
    </row>
    <row r="41" spans="1:22" x14ac:dyDescent="0.8">
      <c r="A41" t="str">
        <f>IF(Article[[#This Row],[ลำดับ]]="","",Article[[#This Row],[ลำดับ]])</f>
        <v/>
      </c>
      <c r="B41" t="str">
        <f>IF(Article[[#This Row],[รหัส]]="","",Article[[#This Row],[รหัส]])</f>
        <v/>
      </c>
      <c r="C41" t="str">
        <f>IF(Article[[#This Row],[สถาบัน]]="","",Article[[#This Row],[สถาบัน]])</f>
        <v/>
      </c>
      <c r="D41" t="str">
        <f>IF(Article[[#This Row],[ชื่อผู้รับผิดชอบ]]="","",Article[[#This Row],[ชื่อผู้รับผิดชอบ]])</f>
        <v/>
      </c>
      <c r="E41" t="str">
        <f>IF(Article[[#This Row],[ชื่อบทความ]]="","",Article[[#This Row],[ชื่อบทความ]])</f>
        <v/>
      </c>
      <c r="N41" s="16"/>
      <c r="O41" s="16"/>
      <c r="P41" s="16"/>
      <c r="Q41" s="12" t="b">
        <v>0</v>
      </c>
      <c r="R41" s="12" t="b">
        <v>0</v>
      </c>
      <c r="S41" s="12" t="b">
        <v>0</v>
      </c>
      <c r="T41" s="11" t="b">
        <v>0</v>
      </c>
      <c r="V41" s="39"/>
    </row>
    <row r="42" spans="1:22" x14ac:dyDescent="0.8">
      <c r="A42" t="str">
        <f>IF(Article[[#This Row],[ลำดับ]]="","",Article[[#This Row],[ลำดับ]])</f>
        <v/>
      </c>
      <c r="B42" t="str">
        <f>IF(Article[[#This Row],[รหัส]]="","",Article[[#This Row],[รหัส]])</f>
        <v/>
      </c>
      <c r="C42" t="str">
        <f>IF(Article[[#This Row],[สถาบัน]]="","",Article[[#This Row],[สถาบัน]])</f>
        <v/>
      </c>
      <c r="D42" t="str">
        <f>IF(Article[[#This Row],[ชื่อผู้รับผิดชอบ]]="","",Article[[#This Row],[ชื่อผู้รับผิดชอบ]])</f>
        <v/>
      </c>
      <c r="E42" t="str">
        <f>IF(Article[[#This Row],[ชื่อบทความ]]="","",Article[[#This Row],[ชื่อบทความ]])</f>
        <v/>
      </c>
      <c r="N42" s="16"/>
      <c r="O42" s="16"/>
      <c r="P42" s="16"/>
      <c r="Q42" s="12" t="b">
        <v>0</v>
      </c>
      <c r="R42" s="12" t="b">
        <v>0</v>
      </c>
      <c r="S42" s="12" t="b">
        <v>0</v>
      </c>
      <c r="T42" s="11" t="b">
        <v>0</v>
      </c>
      <c r="V42" s="39"/>
    </row>
    <row r="43" spans="1:22" x14ac:dyDescent="0.8">
      <c r="A43" t="str">
        <f>IF(Article[[#This Row],[ลำดับ]]="","",Article[[#This Row],[ลำดับ]])</f>
        <v/>
      </c>
      <c r="B43" t="str">
        <f>IF(Article[[#This Row],[รหัส]]="","",Article[[#This Row],[รหัส]])</f>
        <v/>
      </c>
      <c r="C43" t="str">
        <f>IF(Article[[#This Row],[สถาบัน]]="","",Article[[#This Row],[สถาบัน]])</f>
        <v/>
      </c>
      <c r="D43" t="str">
        <f>IF(Article[[#This Row],[ชื่อผู้รับผิดชอบ]]="","",Article[[#This Row],[ชื่อผู้รับผิดชอบ]])</f>
        <v/>
      </c>
      <c r="E43" t="str">
        <f>IF(Article[[#This Row],[ชื่อบทความ]]="","",Article[[#This Row],[ชื่อบทความ]])</f>
        <v/>
      </c>
      <c r="N43" s="16"/>
      <c r="O43" s="16"/>
      <c r="P43" s="16"/>
      <c r="Q43" s="12" t="b">
        <v>0</v>
      </c>
      <c r="R43" s="12" t="b">
        <v>0</v>
      </c>
      <c r="S43" s="12" t="b">
        <v>0</v>
      </c>
      <c r="T43" s="11" t="b">
        <v>0</v>
      </c>
      <c r="V43" s="39"/>
    </row>
    <row r="44" spans="1:22" x14ac:dyDescent="0.8">
      <c r="A44" t="str">
        <f>IF(Article[[#This Row],[ลำดับ]]="","",Article[[#This Row],[ลำดับ]])</f>
        <v/>
      </c>
      <c r="B44" t="str">
        <f>IF(Article[[#This Row],[รหัส]]="","",Article[[#This Row],[รหัส]])</f>
        <v/>
      </c>
      <c r="C44" t="str">
        <f>IF(Article[[#This Row],[สถาบัน]]="","",Article[[#This Row],[สถาบัน]])</f>
        <v/>
      </c>
      <c r="D44" t="str">
        <f>IF(Article[[#This Row],[ชื่อผู้รับผิดชอบ]]="","",Article[[#This Row],[ชื่อผู้รับผิดชอบ]])</f>
        <v/>
      </c>
      <c r="E44" t="str">
        <f>IF(Article[[#This Row],[ชื่อบทความ]]="","",Article[[#This Row],[ชื่อบทความ]])</f>
        <v/>
      </c>
      <c r="N44" s="16"/>
      <c r="O44" s="16"/>
      <c r="P44" s="16"/>
      <c r="Q44" s="12" t="b">
        <v>0</v>
      </c>
      <c r="R44" s="12" t="b">
        <v>0</v>
      </c>
      <c r="S44" s="12" t="b">
        <v>0</v>
      </c>
      <c r="T44" s="11" t="b">
        <v>0</v>
      </c>
      <c r="V44" s="39"/>
    </row>
    <row r="45" spans="1:22" x14ac:dyDescent="0.8">
      <c r="A45" t="str">
        <f>IF(Article[[#This Row],[ลำดับ]]="","",Article[[#This Row],[ลำดับ]])</f>
        <v/>
      </c>
      <c r="B45" t="str">
        <f>IF(Article[[#This Row],[รหัส]]="","",Article[[#This Row],[รหัส]])</f>
        <v/>
      </c>
      <c r="C45" t="str">
        <f>IF(Article[[#This Row],[สถาบัน]]="","",Article[[#This Row],[สถาบัน]])</f>
        <v/>
      </c>
      <c r="D45" t="str">
        <f>IF(Article[[#This Row],[ชื่อผู้รับผิดชอบ]]="","",Article[[#This Row],[ชื่อผู้รับผิดชอบ]])</f>
        <v/>
      </c>
      <c r="E45" t="str">
        <f>IF(Article[[#This Row],[ชื่อบทความ]]="","",Article[[#This Row],[ชื่อบทความ]])</f>
        <v/>
      </c>
      <c r="N45" s="16"/>
      <c r="O45" s="16"/>
      <c r="P45" s="16"/>
      <c r="Q45" s="12" t="b">
        <v>0</v>
      </c>
      <c r="R45" s="12" t="b">
        <v>0</v>
      </c>
      <c r="S45" s="12" t="b">
        <v>0</v>
      </c>
      <c r="T45" s="11" t="b">
        <v>0</v>
      </c>
      <c r="V45" s="39"/>
    </row>
    <row r="46" spans="1:22" x14ac:dyDescent="0.8">
      <c r="A46" t="str">
        <f>IF(Article[[#This Row],[ลำดับ]]="","",Article[[#This Row],[ลำดับ]])</f>
        <v/>
      </c>
      <c r="B46" t="str">
        <f>IF(Article[[#This Row],[รหัส]]="","",Article[[#This Row],[รหัส]])</f>
        <v/>
      </c>
      <c r="C46" t="str">
        <f>IF(Article[[#This Row],[สถาบัน]]="","",Article[[#This Row],[สถาบัน]])</f>
        <v/>
      </c>
      <c r="D46" t="str">
        <f>IF(Article[[#This Row],[ชื่อผู้รับผิดชอบ]]="","",Article[[#This Row],[ชื่อผู้รับผิดชอบ]])</f>
        <v/>
      </c>
      <c r="E46" t="str">
        <f>IF(Article[[#This Row],[ชื่อบทความ]]="","",Article[[#This Row],[ชื่อบทความ]])</f>
        <v/>
      </c>
      <c r="N46" s="16"/>
      <c r="O46" s="16"/>
      <c r="P46" s="16"/>
      <c r="Q46" s="12" t="b">
        <v>0</v>
      </c>
      <c r="R46" s="12" t="b">
        <v>0</v>
      </c>
      <c r="S46" s="12" t="b">
        <v>0</v>
      </c>
      <c r="T46" s="11" t="b">
        <v>0</v>
      </c>
      <c r="V46" s="39"/>
    </row>
    <row r="47" spans="1:22" x14ac:dyDescent="0.8">
      <c r="A47" t="str">
        <f>IF(Article[[#This Row],[ลำดับ]]="","",Article[[#This Row],[ลำดับ]])</f>
        <v/>
      </c>
      <c r="B47" t="str">
        <f>IF(Article[[#This Row],[รหัส]]="","",Article[[#This Row],[รหัส]])</f>
        <v/>
      </c>
      <c r="C47" t="str">
        <f>IF(Article[[#This Row],[สถาบัน]]="","",Article[[#This Row],[สถาบัน]])</f>
        <v/>
      </c>
      <c r="D47" t="str">
        <f>IF(Article[[#This Row],[ชื่อผู้รับผิดชอบ]]="","",Article[[#This Row],[ชื่อผู้รับผิดชอบ]])</f>
        <v/>
      </c>
      <c r="E47" t="str">
        <f>IF(Article[[#This Row],[ชื่อบทความ]]="","",Article[[#This Row],[ชื่อบทความ]])</f>
        <v/>
      </c>
      <c r="N47" s="16"/>
      <c r="O47" s="16"/>
      <c r="P47" s="16"/>
      <c r="Q47" s="12" t="b">
        <v>0</v>
      </c>
      <c r="R47" s="12" t="b">
        <v>0</v>
      </c>
      <c r="S47" s="12" t="b">
        <v>0</v>
      </c>
      <c r="T47" s="11" t="b">
        <v>0</v>
      </c>
      <c r="V47" s="39"/>
    </row>
    <row r="48" spans="1:22" x14ac:dyDescent="0.8">
      <c r="A48" t="str">
        <f>IF(Article[[#This Row],[ลำดับ]]="","",Article[[#This Row],[ลำดับ]])</f>
        <v/>
      </c>
      <c r="B48" t="str">
        <f>IF(Article[[#This Row],[รหัส]]="","",Article[[#This Row],[รหัส]])</f>
        <v/>
      </c>
      <c r="C48" t="str">
        <f>IF(Article[[#This Row],[สถาบัน]]="","",Article[[#This Row],[สถาบัน]])</f>
        <v/>
      </c>
      <c r="D48" t="str">
        <f>IF(Article[[#This Row],[ชื่อผู้รับผิดชอบ]]="","",Article[[#This Row],[ชื่อผู้รับผิดชอบ]])</f>
        <v/>
      </c>
      <c r="E48" t="str">
        <f>IF(Article[[#This Row],[ชื่อบทความ]]="","",Article[[#This Row],[ชื่อบทความ]])</f>
        <v/>
      </c>
      <c r="N48" s="16"/>
      <c r="O48" s="16"/>
      <c r="P48" s="16"/>
      <c r="Q48" s="12" t="b">
        <v>0</v>
      </c>
      <c r="R48" s="12" t="b">
        <v>0</v>
      </c>
      <c r="S48" s="12" t="b">
        <v>0</v>
      </c>
      <c r="T48" s="11" t="b">
        <v>0</v>
      </c>
      <c r="V48" s="39"/>
    </row>
    <row r="49" spans="1:22" x14ac:dyDescent="0.8">
      <c r="A49" t="str">
        <f>IF(Article[[#This Row],[ลำดับ]]="","",Article[[#This Row],[ลำดับ]])</f>
        <v/>
      </c>
      <c r="B49" t="str">
        <f>IF(Article[[#This Row],[รหัส]]="","",Article[[#This Row],[รหัส]])</f>
        <v/>
      </c>
      <c r="C49" t="str">
        <f>IF(Article[[#This Row],[สถาบัน]]="","",Article[[#This Row],[สถาบัน]])</f>
        <v/>
      </c>
      <c r="D49" t="str">
        <f>IF(Article[[#This Row],[ชื่อผู้รับผิดชอบ]]="","",Article[[#This Row],[ชื่อผู้รับผิดชอบ]])</f>
        <v/>
      </c>
      <c r="E49" t="str">
        <f>IF(Article[[#This Row],[ชื่อบทความ]]="","",Article[[#This Row],[ชื่อบทความ]])</f>
        <v/>
      </c>
      <c r="N49" s="16"/>
      <c r="O49" s="16"/>
      <c r="P49" s="16"/>
      <c r="Q49" s="12" t="b">
        <v>0</v>
      </c>
      <c r="R49" s="12" t="b">
        <v>0</v>
      </c>
      <c r="S49" s="12" t="b">
        <v>0</v>
      </c>
      <c r="T49" s="11" t="b">
        <v>0</v>
      </c>
      <c r="V49" s="39"/>
    </row>
    <row r="50" spans="1:22" x14ac:dyDescent="0.8">
      <c r="A50" t="str">
        <f>IF(Article[[#This Row],[ลำดับ]]="","",Article[[#This Row],[ลำดับ]])</f>
        <v/>
      </c>
      <c r="B50" t="str">
        <f>IF(Article[[#This Row],[รหัส]]="","",Article[[#This Row],[รหัส]])</f>
        <v/>
      </c>
      <c r="C50" t="str">
        <f>IF(Article[[#This Row],[สถาบัน]]="","",Article[[#This Row],[สถาบัน]])</f>
        <v/>
      </c>
      <c r="D50" t="str">
        <f>IF(Article[[#This Row],[ชื่อผู้รับผิดชอบ]]="","",Article[[#This Row],[ชื่อผู้รับผิดชอบ]])</f>
        <v/>
      </c>
      <c r="E50" t="str">
        <f>IF(Article[[#This Row],[ชื่อบทความ]]="","",Article[[#This Row],[ชื่อบทความ]])</f>
        <v/>
      </c>
      <c r="N50" s="16"/>
      <c r="O50" s="16"/>
      <c r="P50" s="16"/>
      <c r="Q50" s="12" t="b">
        <v>0</v>
      </c>
      <c r="R50" s="12" t="b">
        <v>0</v>
      </c>
      <c r="S50" s="12" t="b">
        <v>0</v>
      </c>
      <c r="T50" s="11" t="b">
        <v>0</v>
      </c>
      <c r="V50" s="39"/>
    </row>
    <row r="51" spans="1:22" x14ac:dyDescent="0.8">
      <c r="A51" t="str">
        <f>IF(Article[[#This Row],[ลำดับ]]="","",Article[[#This Row],[ลำดับ]])</f>
        <v/>
      </c>
      <c r="B51" t="str">
        <f>IF(Article[[#This Row],[รหัส]]="","",Article[[#This Row],[รหัส]])</f>
        <v/>
      </c>
      <c r="C51" t="str">
        <f>IF(Article[[#This Row],[สถาบัน]]="","",Article[[#This Row],[สถาบัน]])</f>
        <v/>
      </c>
      <c r="D51" t="str">
        <f>IF(Article[[#This Row],[ชื่อผู้รับผิดชอบ]]="","",Article[[#This Row],[ชื่อผู้รับผิดชอบ]])</f>
        <v/>
      </c>
      <c r="E51" t="str">
        <f>IF(Article[[#This Row],[ชื่อบทความ]]="","",Article[[#This Row],[ชื่อบทความ]])</f>
        <v/>
      </c>
      <c r="N51" s="16"/>
      <c r="O51" s="16"/>
      <c r="P51" s="16"/>
      <c r="Q51" s="12" t="b">
        <v>0</v>
      </c>
      <c r="R51" s="12" t="b">
        <v>0</v>
      </c>
      <c r="S51" s="12" t="b">
        <v>0</v>
      </c>
      <c r="T51" s="11" t="b">
        <v>0</v>
      </c>
      <c r="V51" s="39"/>
    </row>
    <row r="52" spans="1:22" x14ac:dyDescent="0.8">
      <c r="A52" t="str">
        <f>IF(Article[[#This Row],[ลำดับ]]="","",Article[[#This Row],[ลำดับ]])</f>
        <v/>
      </c>
      <c r="B52" t="str">
        <f>IF(Article[[#This Row],[รหัส]]="","",Article[[#This Row],[รหัส]])</f>
        <v/>
      </c>
      <c r="C52" t="str">
        <f>IF(Article[[#This Row],[สถาบัน]]="","",Article[[#This Row],[สถาบัน]])</f>
        <v/>
      </c>
      <c r="D52" t="str">
        <f>IF(Article[[#This Row],[ชื่อผู้รับผิดชอบ]]="","",Article[[#This Row],[ชื่อผู้รับผิดชอบ]])</f>
        <v/>
      </c>
      <c r="E52" t="str">
        <f>IF(Article[[#This Row],[ชื่อบทความ]]="","",Article[[#This Row],[ชื่อบทความ]])</f>
        <v/>
      </c>
      <c r="N52" s="16"/>
      <c r="O52" s="16"/>
      <c r="P52" s="16"/>
      <c r="Q52" s="12" t="b">
        <v>0</v>
      </c>
      <c r="R52" s="12" t="b">
        <v>0</v>
      </c>
      <c r="S52" s="12" t="b">
        <v>0</v>
      </c>
      <c r="T52" s="11" t="b">
        <v>0</v>
      </c>
      <c r="V52" s="39"/>
    </row>
    <row r="53" spans="1:22" x14ac:dyDescent="0.8">
      <c r="A53" t="str">
        <f>IF(Article[[#This Row],[ลำดับ]]="","",Article[[#This Row],[ลำดับ]])</f>
        <v/>
      </c>
      <c r="B53" t="str">
        <f>IF(Article[[#This Row],[รหัส]]="","",Article[[#This Row],[รหัส]])</f>
        <v/>
      </c>
      <c r="C53" t="str">
        <f>IF(Article[[#This Row],[สถาบัน]]="","",Article[[#This Row],[สถาบัน]])</f>
        <v/>
      </c>
      <c r="D53" t="str">
        <f>IF(Article[[#This Row],[ชื่อผู้รับผิดชอบ]]="","",Article[[#This Row],[ชื่อผู้รับผิดชอบ]])</f>
        <v/>
      </c>
      <c r="E53" t="str">
        <f>IF(Article[[#This Row],[ชื่อบทความ]]="","",Article[[#This Row],[ชื่อบทความ]])</f>
        <v/>
      </c>
      <c r="N53" s="16"/>
      <c r="O53" s="16"/>
      <c r="P53" s="16"/>
      <c r="Q53" s="12" t="b">
        <v>0</v>
      </c>
      <c r="R53" s="12" t="b">
        <v>0</v>
      </c>
      <c r="S53" s="12" t="b">
        <v>0</v>
      </c>
      <c r="T53" s="11" t="b">
        <v>0</v>
      </c>
      <c r="V53" s="39"/>
    </row>
    <row r="54" spans="1:22" x14ac:dyDescent="0.8">
      <c r="A54" t="str">
        <f>IF(Article[[#This Row],[ลำดับ]]="","",Article[[#This Row],[ลำดับ]])</f>
        <v/>
      </c>
      <c r="B54" t="str">
        <f>IF(Article[[#This Row],[รหัส]]="","",Article[[#This Row],[รหัส]])</f>
        <v/>
      </c>
      <c r="C54" t="str">
        <f>IF(Article[[#This Row],[สถาบัน]]="","",Article[[#This Row],[สถาบัน]])</f>
        <v/>
      </c>
      <c r="D54" t="str">
        <f>IF(Article[[#This Row],[ชื่อผู้รับผิดชอบ]]="","",Article[[#This Row],[ชื่อผู้รับผิดชอบ]])</f>
        <v/>
      </c>
      <c r="E54" t="str">
        <f>IF(Article[[#This Row],[ชื่อบทความ]]="","",Article[[#This Row],[ชื่อบทความ]])</f>
        <v/>
      </c>
      <c r="N54" s="16"/>
      <c r="O54" s="16"/>
      <c r="P54" s="16"/>
      <c r="Q54" s="12" t="b">
        <v>0</v>
      </c>
      <c r="R54" s="12" t="b">
        <v>0</v>
      </c>
      <c r="S54" s="12" t="b">
        <v>0</v>
      </c>
      <c r="T54" s="11" t="b">
        <v>0</v>
      </c>
      <c r="V54" s="39"/>
    </row>
    <row r="55" spans="1:22" x14ac:dyDescent="0.8">
      <c r="A55" t="str">
        <f>IF(Article[[#This Row],[ลำดับ]]="","",Article[[#This Row],[ลำดับ]])</f>
        <v/>
      </c>
      <c r="B55" t="str">
        <f>IF(Article[[#This Row],[รหัส]]="","",Article[[#This Row],[รหัส]])</f>
        <v/>
      </c>
      <c r="C55" t="str">
        <f>IF(Article[[#This Row],[สถาบัน]]="","",Article[[#This Row],[สถาบัน]])</f>
        <v/>
      </c>
      <c r="D55" t="str">
        <f>IF(Article[[#This Row],[ชื่อผู้รับผิดชอบ]]="","",Article[[#This Row],[ชื่อผู้รับผิดชอบ]])</f>
        <v/>
      </c>
      <c r="E55" t="str">
        <f>IF(Article[[#This Row],[ชื่อบทความ]]="","",Article[[#This Row],[ชื่อบทความ]])</f>
        <v/>
      </c>
      <c r="N55" s="16"/>
      <c r="O55" s="16"/>
      <c r="P55" s="16"/>
      <c r="Q55" s="12" t="b">
        <v>0</v>
      </c>
      <c r="R55" s="12" t="b">
        <v>0</v>
      </c>
      <c r="S55" s="12" t="b">
        <v>0</v>
      </c>
      <c r="T55" s="11" t="b">
        <v>0</v>
      </c>
      <c r="V55" s="39"/>
    </row>
  </sheetData>
  <sheetProtection sheet="1" objects="1" scenarios="1"/>
  <conditionalFormatting sqref="N3:P55">
    <cfRule type="expression" dxfId="0" priority="1">
      <formula>Q3=TRUE</formula>
    </cfRule>
  </conditionalFormatting>
  <dataValidations count="1">
    <dataValidation type="list" allowBlank="1" showInputMessage="1" showErrorMessage="1" sqref="V3:V55" xr:uid="{7B8E2CDD-96F5-4FD1-BB74-23211F50B0A5}">
      <formula1>"1,2,3,4,5"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366EE1-C003-4A8C-9735-91351D48C8DB}">
          <x14:formula1>
            <xm:f>Data!$G$3:$G$30</xm:f>
          </x14:formula1>
          <xm:sqref>N3:P55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2A73-3AD8-4135-A937-19937616E141}">
  <dimension ref="A3:E20"/>
  <sheetViews>
    <sheetView tabSelected="1" workbookViewId="0">
      <selection activeCell="G12" sqref="G12"/>
    </sheetView>
  </sheetViews>
  <sheetFormatPr defaultRowHeight="24" x14ac:dyDescent="0.8"/>
  <cols>
    <col min="1" max="1" width="19.33203125" bestFit="1" customWidth="1"/>
    <col min="2" max="2" width="5.83203125" bestFit="1" customWidth="1"/>
    <col min="3" max="3" width="3.08203125" customWidth="1"/>
    <col min="4" max="4" width="24.08203125" bestFit="1" customWidth="1"/>
    <col min="5" max="5" width="5.83203125" bestFit="1" customWidth="1"/>
  </cols>
  <sheetData>
    <row r="3" spans="1:5" x14ac:dyDescent="0.8">
      <c r="A3" s="1" t="s">
        <v>93</v>
      </c>
      <c r="B3" t="s">
        <v>204</v>
      </c>
      <c r="D3" s="1" t="s">
        <v>93</v>
      </c>
      <c r="E3" t="s">
        <v>204</v>
      </c>
    </row>
    <row r="4" spans="1:5" x14ac:dyDescent="0.8">
      <c r="A4" s="2" t="s">
        <v>10</v>
      </c>
      <c r="B4">
        <v>29</v>
      </c>
      <c r="D4" s="2" t="s">
        <v>10</v>
      </c>
      <c r="E4">
        <v>29</v>
      </c>
    </row>
    <row r="5" spans="1:5" x14ac:dyDescent="0.8">
      <c r="A5" s="2" t="s">
        <v>132</v>
      </c>
      <c r="B5">
        <v>20</v>
      </c>
      <c r="D5" s="14" t="s">
        <v>302</v>
      </c>
      <c r="E5">
        <v>6</v>
      </c>
    </row>
    <row r="6" spans="1:5" x14ac:dyDescent="0.8">
      <c r="A6" s="2" t="s">
        <v>341</v>
      </c>
      <c r="D6" s="14" t="s">
        <v>304</v>
      </c>
      <c r="E6">
        <v>3</v>
      </c>
    </row>
    <row r="7" spans="1:5" x14ac:dyDescent="0.8">
      <c r="A7" s="2" t="s">
        <v>94</v>
      </c>
      <c r="B7">
        <v>49</v>
      </c>
      <c r="D7" s="14" t="s">
        <v>303</v>
      </c>
      <c r="E7">
        <v>1</v>
      </c>
    </row>
    <row r="8" spans="1:5" x14ac:dyDescent="0.8">
      <c r="D8" s="14" t="s">
        <v>305</v>
      </c>
      <c r="E8">
        <v>2</v>
      </c>
    </row>
    <row r="9" spans="1:5" x14ac:dyDescent="0.8">
      <c r="D9" s="14" t="s">
        <v>301</v>
      </c>
      <c r="E9">
        <v>12</v>
      </c>
    </row>
    <row r="10" spans="1:5" x14ac:dyDescent="0.8">
      <c r="D10" s="14" t="s">
        <v>306</v>
      </c>
      <c r="E10">
        <v>5</v>
      </c>
    </row>
    <row r="11" spans="1:5" x14ac:dyDescent="0.8">
      <c r="D11" s="2" t="s">
        <v>132</v>
      </c>
      <c r="E11">
        <v>20</v>
      </c>
    </row>
    <row r="12" spans="1:5" x14ac:dyDescent="0.8">
      <c r="D12" s="14" t="s">
        <v>302</v>
      </c>
      <c r="E12">
        <v>1</v>
      </c>
    </row>
    <row r="13" spans="1:5" x14ac:dyDescent="0.8">
      <c r="D13" s="14" t="s">
        <v>304</v>
      </c>
      <c r="E13">
        <v>2</v>
      </c>
    </row>
    <row r="14" spans="1:5" x14ac:dyDescent="0.8">
      <c r="D14" s="14" t="s">
        <v>305</v>
      </c>
      <c r="E14">
        <v>1</v>
      </c>
    </row>
    <row r="15" spans="1:5" x14ac:dyDescent="0.8">
      <c r="D15" s="14" t="s">
        <v>301</v>
      </c>
      <c r="E15">
        <v>11</v>
      </c>
    </row>
    <row r="16" spans="1:5" x14ac:dyDescent="0.8">
      <c r="D16" s="14" t="s">
        <v>306</v>
      </c>
      <c r="E16">
        <v>4</v>
      </c>
    </row>
    <row r="17" spans="4:5" x14ac:dyDescent="0.8">
      <c r="D17" s="14" t="s">
        <v>307</v>
      </c>
      <c r="E17">
        <v>1</v>
      </c>
    </row>
    <row r="18" spans="4:5" x14ac:dyDescent="0.8">
      <c r="D18" s="2" t="s">
        <v>341</v>
      </c>
    </row>
    <row r="19" spans="4:5" x14ac:dyDescent="0.8">
      <c r="D19" s="14" t="s">
        <v>341</v>
      </c>
    </row>
    <row r="20" spans="4:5" x14ac:dyDescent="0.8">
      <c r="D20" s="2" t="s">
        <v>94</v>
      </c>
      <c r="E20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s G A A B Q S w M E F A A C A A g A s 0 6 6 W n O Q X G m m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H S M z I F O s p G H y Z o 4 5 u Z h 1 B g B J Q D y S I J 2 j i X 5 p S U F q X a l W T o h n j Y 6 M O 4 N v p Q P 9 g B A F B L A w Q U A A I A C A C z T r p a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s 0 6 6 W m f K d + a M A w A A k B Y A A B M A H A B G b 3 J t d W x h c y 9 T Z W N 0 a W 9 u M S 5 t I K I Y A C i g F A A A A A A A A A A A A A A A A A A A A A A A A A A A A O 1 X 3 2 s T Q R B + D / R / W K 4 v C a S R t N W X U k T T C o J o N Q E f Q h 4 u 6 d q e 3 d y V u 4 0 2 l k B T A 6 1 F n 0 w t i S K k o Q Q q h a o V N / / N / i n O z u V X k 0 s 8 W x 9 E r o T k b v e b m W 9 m b r 7 b O j T H D c s k S f c 3 v h A K O e u 6 T V f J k s 5 1 s k g Y 5 V M h A n 9 J q 2 D n K K w s b + U o i y U K t k 1 N / t S y N 7 K W t R G O b K c f 6 n m 6 q C k 7 L V N K J y y T A y A T d c 2 n t c S 6 b q 6 B 4 1 R x k 2 r g J 6 V n G Y 2 l b N 1 0 n l l 2 P m G x Q t 5 U m 0 7 Y j R X d 3 t a k O J X i g x T f p K h J c S 7 F r h R n U u x J c S T b + + 6 6 F i U c z A i n W 7 w U J c q o I s V 7 h B 9 J 8 Q O B f T i 6 / I o + y n h R 9 X D Q i 1 p H S O 2 G F A 0 p v u B S S 4 o L 9 H y M t y e I O L 5 6 r E M p v s t 2 G d 3 X 0 B T T U w 7 2 u t E O 8 L a M 3 0 0 P H 7 D / E 0 3 P Z j A m I A V Q 8 0 C 6 Q d 6 g p w H G H t Q / Q i g s 4 i k S q c j 2 W 9 n e U S 3 o m D c R 3 M L S H K k k F G x 8 R 1 q 4 2 U A f B 9 2 A x 7 j u p v f O Z 3 u V g z o C m 8 h p F 8 M 3 s Z J Q q 6 q 6 w F q M m N K Z v G 4 w D 3 p D L T t H L y 1 V x / Z r X O y U f i h R K T 4 N G L r V q u O n g v y g M J + R U w t J H / Z J q z 4 0 V d N g p V 3 B s u z f 9 i B W x g d M Y J T G p f 1 S Z C p k m J 7 T 1 Z / i 5 a 1 N a n M n G O R g k I N B / m c H u T d a y U 1 m c O J O E M k W y R J l R t 7 g 1 O 7 P G U y 0 b q 4 + M B z u w s K e 4 + e E h + Y U S F y 7 e 8 g O y M T w I g X c 7 x Z 7 D M P a A k A e F y x O k 7 w I j B L O i 0 h U y Q 6 B 7 b w i A T m E M W 2 z w J h i j f l H S J 7 C U S O d p L a h M + M V X Y 0 p 1 w D m d o F m i G G 6 t d r u u i m p i p H r J R P x V L P 4 b + R s U o O i 1 6 + v H 2 2 P D 4 j 7 H Z s b O U a v I u 4 d 0 7 + p 7 y c 4 T 1 V U x z p k c 9 / k t + Z j 2 D B 3 A p o 4 K 7 B 7 6 k O n J 0 q j m l b R R v V q u v F w x Z W M A w T U R x x 0 x m C S 1 z q q Q r + H H v B u Y C X z r j j t x f 3 B Z v 3 B 5 v z B 5 r s w 3 S y O R 9 0 c Q Y 2 R X K 9 + n e H D u 4 P i N / o C S h a y z + G f B m + l a + K n 0 V P b + C h b D 9 S s L 9 T c K K r 7 g u u Q h e e g 1 o v I r D U j p 7 P x y F n f y D l P p C p 3 G e s O D 8 6 u t 7 O h s 0 / v H V T F E 8 M O r l / g 9 9 C L V + X o 6 6 A 3 r T 2 y d T a z Y h k m 1 w J F C B Q h U I T / W R F 6 o 3 n P Y H D 6 g N l 8 Y r 1 0 + r O Z p A x a o d Z G D 4 J U z 6 2 T c F r d Z c A A h U O L X B K Z y 1 4 H V W b F c m A n 0 J l A Z w K d C X T m j 3 T G l Y 7 J S v M L U E s B A i 0 A F A A C A A g A s 0 6 6 W n O Q X G m m A A A A 9 w A A A B I A A A A A A A A A A A A A A A A A A A A A A E N v b m Z p Z y 9 Q Y W N r Y W d l L n h t b F B L A Q I t A B Q A A g A I A L N O u l p T c j g s m w A A A O E A A A A T A A A A A A A A A A A A A A A A A P I A A A B b Q 2 9 u d G V u d F 9 U e X B l c 1 0 u e G 1 s U E s B A i 0 A F A A C A A g A s 0 6 6 W m f K d + a M A w A A k B Y A A B M A A A A A A A A A A A A A A A A A 2 g E A A E Z v c m 1 1 b G F z L 1 N l Y 3 R p b 2 4 x L m 1 Q S w U G A A A A A A M A A w D C A A A A s w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3 I A A A A A A A D d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4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E 5 V D A z O j I 5 O j E 0 L j k 4 O T E 1 M D V a I i A v P j x F b n R y e S B U e X B l P S J G a W x s Q 2 9 s d W 1 u V H l w Z X M i I F Z h b H V l P S J z Q m d Z R 0 J n W U d C Z 1 l H Q m d Z P S I g L z 4 8 R W 5 0 c n k g V H l w Z T 0 i R m l s b E N v b H V t b k 5 h b W V z I i B W Y W x 1 Z T 0 i c 1 s m c X V v d D v g u K r g u J b g u L L g u J n g u L D g u I L g u K 3 g u I f g u J f g u Y j g u L L g u J k m c X V v d D s s J n F 1 b 3 Q 7 4 L i E 4 L i T 4 L i w 4 L i X 4 L i 1 4 L m I 4 L i X 4 L m I 4 L i y 4 L i Z 4 L i q 4 L i x 4 L i H 4 L i B 4 L i x 4 L i U J n F 1 b 3 Q 7 L C Z x d W 9 0 O + C 4 q u C 4 l u C 4 s u C 4 m u C 4 s e C 4 m S / g u K H g u K v g u L L g u K f g u L T g u J f g u K L g u L L g u K X g u L H g u K L g u J f g u L X g u Y j g u J f g u Y j g u L L g u J n g u K r g u L H g u I f g u I H g u L H g u J Q m c X V v d D s s J n F 1 b 3 Q 7 4 L i V 4 L i z 4 L m B 4 L i r 4 L i Z 4 L m I 4 L i H 4 L i X 4 L i y 4 L i H 4 L i n 4 L i 0 4 L i K 4 L i y 4 L i B 4 L i y 4 L i j J n F 1 b 3 Q 7 L C Z x d W 9 0 O + C 4 i u C 4 t + C 5 i O C 4 r S 3 g u K r g u I H g u L j g u K U m c X V v d D s s J n F 1 b 3 Q 7 4 L i r 4 L i Z 4 L m J 4 L i y 4 L i X 4 L i 1 4 L m I 4 L i X 4 L i 1 4 L m I 4 L i X 4 L m I 4 L i y 4 L i Z 4 L i b 4 L i j 4 L i w 4 L i q 4 L i H 4 L i E 4 L m M 4 L m A 4 L i C 4 L m J 4 L i y 4 L i j 4 L m I 4 L i n 4 L i h 4 L i X 4 L i z 4 L i H 4 L i y 4 L i Z J n F 1 b 3 Q 7 L C Z x d W 9 0 O + C 4 h O C 4 p + C 4 s u C 4 o e C 5 g O C 4 i u C 4 t e C 5 i O C 4 o u C 4 p + C 4 i u C 4 s u C 4 j e C 4 g u C 4 r e C 4 h + C 4 l + C 5 i O C 4 s u C 4 m S Z x d W 9 0 O y w m c X V v d D v g u Y D g u J r g u K 3 g u K P g u Y z g u Y L g u J f g u K P g u J X g u L T g u J T g u J X g u Y j g u K 0 m c X V v d D s s J n F 1 b 3 Q 7 Z S 1 t Y W l s J n F 1 b 3 Q 7 L C Z x d W 9 0 O + C 4 l + C 5 i O C 4 s u C 4 m e C 4 q u C 4 s O C 4 l O C 4 p + C 4 g e C 5 g + C 4 m e C 4 g e C 4 s u C 4 o + C 4 l + C 4 s + C 4 h + C 4 s u C 4 m e C 4 n O C 5 i O C 4 s u C 4 m e C 4 o + C 4 s O C 4 m u C 4 m u C 4 h O C 4 r e C 4 o e C 4 n u C 4 t O C 4 p + C 5 g O C 4 l e C 4 r e C 4 o + C 5 j O C 4 q + C 4 o + C 4 t + C 4 r e C 5 h O C 4 o e C 5 i D 8 m c X V v d D s s J n F 1 b 3 Q 7 4 L i B 4 L i l 4 L i 4 4 L m I 4 L i h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h M G Y z Y T N l L W E 3 Z m Q t N D N l N C 0 4 Y T R j L T I 0 N W R k N W Y w N z Y 4 O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4 L i q 4 L i W 4 L i y 4 L i Z 4 L i w 4 L i C 4 L i t 4 L i H 4 L i X 4 L m I 4 L i y 4 L i Z L D B 9 J n F 1 b 3 Q 7 L C Z x d W 9 0 O 1 N l Y 3 R p b 2 4 x L 0 R h d G E v Q X V 0 b 1 J l b W 9 2 Z W R D b 2 x 1 b W 5 z M S 5 7 4 L i E 4 L i T 4 L i w 4 L i X 4 L i 1 4 L m I 4 L i X 4 L m I 4 L i y 4 L i Z 4 L i q 4 L i x 4 L i H 4 L i B 4 L i x 4 L i U L D F 9 J n F 1 b 3 Q 7 L C Z x d W 9 0 O 1 N l Y 3 R p b 2 4 x L 0 R h d G E v Q X V 0 b 1 J l b W 9 2 Z W R D b 2 x 1 b W 5 z M S 5 7 4 L i q 4 L i W 4 L i y 4 L i a 4 L i x 4 L i Z L + C 4 o e C 4 q + C 4 s u C 4 p + C 4 t O C 4 l + C 4 o u C 4 s u C 4 p e C 4 s e C 4 o u C 4 l + C 4 t e C 5 i O C 4 l + C 5 i O C 4 s u C 4 m e C 4 q u C 4 s e C 4 h + C 4 g e C 4 s e C 4 l C w y f S Z x d W 9 0 O y w m c X V v d D t T Z W N 0 a W 9 u M S 9 E Y X R h L 0 F 1 d G 9 S Z W 1 v d m V k Q 2 9 s d W 1 u c z E u e + C 4 l e C 4 s + C 5 g e C 4 q + C 4 m e C 5 i O C 4 h + C 4 l + C 4 s u C 4 h + C 4 p + C 4 t O C 4 i u C 4 s u C 4 g e C 4 s u C 4 o y w z f S Z x d W 9 0 O y w m c X V v d D t T Z W N 0 a W 9 u M S 9 E Y X R h L 0 F 1 d G 9 S Z W 1 v d m V k Q 2 9 s d W 1 u c z E u e + C 4 i u C 4 t + C 5 i O C 4 r S 3 g u K r g u I H g u L j g u K U s N H 0 m c X V v d D s s J n F 1 b 3 Q 7 U 2 V j d G l v b j E v R G F 0 Y S 9 B d X R v U m V t b 3 Z l Z E N v b H V t b n M x L n v g u K v g u J n g u Y n g u L L g u J f g u L X g u Y j g u J f g u L X g u Y j g u J f g u Y j g u L L g u J n g u J v g u K P g u L D g u K r g u I f g u I T g u Y z g u Y D g u I L g u Y n g u L L g u K P g u Y j g u K f g u K H g u J f g u L P g u I f g u L L g u J k s N X 0 m c X V v d D s s J n F 1 b 3 Q 7 U 2 V j d G l v b j E v R G F 0 Y S 9 B d X R v U m V t b 3 Z l Z E N v b H V t b n M x L n v g u I T g u K f g u L L g u K H g u Y D g u I r g u L X g u Y j g u K L g u K f g u I r g u L L g u I 3 g u I L g u K 3 g u I f g u J f g u Y j g u L L g u J k s N n 0 m c X V v d D s s J n F 1 b 3 Q 7 U 2 V j d G l v b j E v R G F 0 Y S 9 B d X R v U m V t b 3 Z l Z E N v b H V t b n M x L n v g u Y D g u J r g u K 3 g u K P g u Y z g u Y L g u J f g u K P g u J X g u L T g u J T g u J X g u Y j g u K 0 s N 3 0 m c X V v d D s s J n F 1 b 3 Q 7 U 2 V j d G l v b j E v R G F 0 Y S 9 B d X R v U m V t b 3 Z l Z E N v b H V t b n M x L n t l L W 1 h a W w s O H 0 m c X V v d D s s J n F 1 b 3 Q 7 U 2 V j d G l v b j E v R G F 0 Y S 9 B d X R v U m V t b 3 Z l Z E N v b H V t b n M x L n v g u J f g u Y j g u L L g u J n g u K r g u L D g u J T g u K f g u I H g u Y P g u J n g u I H g u L L g u K P g u J f g u L P g u I f g u L L g u J n g u J z g u Y j g u L L g u J n g u K P g u L D g u J r g u J r g u I T g u K 3 g u K H g u J 7 g u L T g u K f g u Y D g u J X g u K 3 g u K P g u Y z g u K v g u K P g u L f g u K 3 g u Y T g u K H g u Y g / L D l 9 J n F 1 b 3 Q 7 L C Z x d W 9 0 O 1 N l Y 3 R p b 2 4 x L 0 R h d G E v Q X V 0 b 1 J l b W 9 2 Z W R D b 2 x 1 b W 5 z M S 5 7 4 L i B 4 L i l 4 L i 4 4 L m I 4 L i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R G F 0 Y S 9 B d X R v U m V t b 3 Z l Z E N v b H V t b n M x L n v g u K r g u J b g u L L g u J n g u L D g u I L g u K 3 g u I f g u J f g u Y j g u L L g u J k s M H 0 m c X V v d D s s J n F 1 b 3 Q 7 U 2 V j d G l v b j E v R G F 0 Y S 9 B d X R v U m V t b 3 Z l Z E N v b H V t b n M x L n v g u I T g u J P g u L D g u J f g u L X g u Y j g u J f g u Y j g u L L g u J n g u K r g u L H g u I f g u I H g u L H g u J Q s M X 0 m c X V v d D s s J n F 1 b 3 Q 7 U 2 V j d G l v b j E v R G F 0 Y S 9 B d X R v U m V t b 3 Z l Z E N v b H V t b n M x L n v g u K r g u J b g u L L g u J r g u L H g u J k v 4 L i h 4 L i r 4 L i y 4 L i n 4 L i 0 4 L i X 4 L i i 4 L i y 4 L i l 4 L i x 4 L i i 4 L i X 4 L i 1 4 L m I 4 L i X 4 L m I 4 L i y 4 L i Z 4 L i q 4 L i x 4 L i H 4 L i B 4 L i x 4 L i U L D J 9 J n F 1 b 3 Q 7 L C Z x d W 9 0 O 1 N l Y 3 R p b 2 4 x L 0 R h d G E v Q X V 0 b 1 J l b W 9 2 Z W R D b 2 x 1 b W 5 z M S 5 7 4 L i V 4 L i z 4 L m B 4 L i r 4 L i Z 4 L m I 4 L i H 4 L i X 4 L i y 4 L i H 4 L i n 4 L i 0 4 L i K 4 L i y 4 L i B 4 L i y 4 L i j L D N 9 J n F 1 b 3 Q 7 L C Z x d W 9 0 O 1 N l Y 3 R p b 2 4 x L 0 R h d G E v Q X V 0 b 1 J l b W 9 2 Z W R D b 2 x 1 b W 5 z M S 5 7 4 L i K 4 L i 3 4 L m I 4 L i t L e C 4 q u C 4 g e C 4 u O C 4 p S w 0 f S Z x d W 9 0 O y w m c X V v d D t T Z W N 0 a W 9 u M S 9 E Y X R h L 0 F 1 d G 9 S Z W 1 v d m V k Q 2 9 s d W 1 u c z E u e + C 4 q + C 4 m e C 5 i e C 4 s u C 4 l + C 4 t e C 5 i O C 4 l + C 4 t e C 5 i O C 4 l + C 5 i O C 4 s u C 4 m e C 4 m + C 4 o + C 4 s O C 4 q u C 4 h + C 4 h O C 5 j O C 5 g O C 4 g u C 5 i e C 4 s u C 4 o + C 5 i O C 4 p + C 4 o e C 4 l + C 4 s + C 4 h + C 4 s u C 4 m S w 1 f S Z x d W 9 0 O y w m c X V v d D t T Z W N 0 a W 9 u M S 9 E Y X R h L 0 F 1 d G 9 S Z W 1 v d m V k Q 2 9 s d W 1 u c z E u e + C 4 h O C 4 p + C 4 s u C 4 o e C 5 g O C 4 i u C 4 t e C 5 i O C 4 o u C 4 p + C 4 i u C 4 s u C 4 j e C 4 g u C 4 r e C 4 h + C 4 l + C 5 i O C 4 s u C 4 m S w 2 f S Z x d W 9 0 O y w m c X V v d D t T Z W N 0 a W 9 u M S 9 E Y X R h L 0 F 1 d G 9 S Z W 1 v d m V k Q 2 9 s d W 1 u c z E u e + C 5 g O C 4 m u C 4 r e C 4 o + C 5 j O C 5 g u C 4 l + C 4 o + C 4 l e C 4 t O C 4 l O C 4 l e C 5 i O C 4 r S w 3 f S Z x d W 9 0 O y w m c X V v d D t T Z W N 0 a W 9 u M S 9 E Y X R h L 0 F 1 d G 9 S Z W 1 v d m V k Q 2 9 s d W 1 u c z E u e 2 U t b W F p b C w 4 f S Z x d W 9 0 O y w m c X V v d D t T Z W N 0 a W 9 u M S 9 E Y X R h L 0 F 1 d G 9 S Z W 1 v d m V k Q 2 9 s d W 1 u c z E u e + C 4 l + C 5 i O C 4 s u C 4 m e C 4 q u C 4 s O C 4 l O C 4 p + C 4 g e C 5 g + C 4 m e C 4 g e C 4 s u C 4 o + C 4 l + C 4 s + C 4 h + C 4 s u C 4 m e C 4 n O C 5 i O C 4 s u C 4 m e C 4 o + C 4 s O C 4 m u C 4 m u C 4 h O C 4 r e C 4 o e C 4 n u C 4 t O C 4 p + C 5 g O C 4 l e C 4 r e C 4 o + C 5 j O C 4 q + C 4 o + C 4 t + C 4 r e C 5 h O C 4 o e C 5 i D 8 s O X 0 m c X V v d D s s J n F 1 b 3 Q 7 U 2 V j d G l v b j E v R G F 0 Y S 9 B d X R v U m V t b 3 Z l Z E N v b H V t b n M x L n v g u I H g u K X g u L j g u Y j g u K E s M T B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V 4 c G V y d H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l U M D M 6 M j k 6 M T Y u N j c 2 O T Y 3 N 1 o i I C 8 + P E V u d H J 5 I F R 5 c G U 9 I k Z p b G x D b 2 x 1 b W 5 U e X B l c y I g V m F s d W U 9 I n N B Q U F H Q m d Z R 0 J n W U d C Z 1 l H Q m d B Q U F B P T 0 i I C 8 + P E V u d H J 5 I F R 5 c G U 9 I k Z p b G x D b 2 x 1 b W 5 O Y W 1 l c y I g V m F s d W U 9 I n N b J n F 1 b 3 Q 7 V m F s a W Q x J n F 1 b 3 Q 7 L C Z x d W 9 0 O 1 Z h b G l k M i Z x d W 9 0 O y w m c X V v d D v g u K r g u J b g u L L g u J n g u L D g u I L g u K 3 g u I f g u J f g u Y j g u L L g u J k m c X V v d D s s J n F 1 b 3 Q 7 4 L i E 4 L i T 4 L i w 4 L i X 4 L i 1 4 L m I 4 L i X 4 L m I 4 L i y 4 L i Z 4 L i q 4 L i x 4 L i H 4 L i B 4 L i x 4 L i U J n F 1 b 3 Q 7 L C Z x d W 9 0 O + C 4 q u C 4 l u C 4 s u C 4 m u C 4 s e C 4 m S / g u K H g u K v g u L L g u K f g u L T g u J f g u K L g u L L g u K X g u L H g u K L g u J f g u L X g u Y j g u J f g u Y j g u L L g u J n g u K r g u L H g u I f g u I H g u L H g u J Q m c X V v d D s s J n F 1 b 3 Q 7 4 L i V 4 L i z 4 L m B 4 L i r 4 L i Z 4 L m I 4 L i H 4 L i X 4 L i y 4 L i H 4 L i n 4 L i 0 4 L i K 4 L i y 4 L i B 4 L i y 4 L i j J n F 1 b 3 Q 7 L C Z x d W 9 0 O + C 4 i u C 4 t + C 5 i O C 4 r S 3 g u K r g u I H g u L j g u K U m c X V v d D s s J n F 1 b 3 Q 7 4 L i r 4 L i Z 4 L m J 4 L i y 4 L i X 4 L i 1 4 L m I 4 L i X 4 L i 1 4 L m I 4 L i X 4 L m I 4 L i y 4 L i Z 4 L i b 4 L i j 4 L i w 4 L i q 4 L i H 4 L i E 4 L m M 4 L m A 4 L i C 4 L m J 4 L i y 4 L i j 4 L m I 4 L i n 4 L i h 4 L i X 4 L i z 4 L i H 4 L i y 4 L i Z J n F 1 b 3 Q 7 L C Z x d W 9 0 O + C 4 h O C 4 p + C 4 s u C 4 o e C 5 g O C 4 i u C 4 t e C 5 i O C 4 o u C 4 p + C 4 i u C 4 s u C 4 j e C 4 g u C 4 r e C 4 h + C 4 l + C 5 i O C 4 s u C 4 m S Z x d W 9 0 O y w m c X V v d D v g u Y D g u J r g u K 3 g u K P g u Y z g u Y L g u J f g u K P g u J X g u L T g u J T g u J X g u Y j g u K 0 m c X V v d D s s J n F 1 b 3 Q 7 Z S 1 t Y W l s J n F 1 b 3 Q 7 L C Z x d W 9 0 O + C 4 l + C 5 i O C 4 s u C 4 m e C 4 q u C 4 s O C 4 l O C 4 p + C 4 g e C 5 g + C 4 m e C 4 g e C 4 s u C 4 o + C 4 l + C 4 s + C 4 h + C 4 s u C 4 m e C 4 n O C 5 i O C 4 s u C 4 m e C 4 o + C 4 s O C 4 m u C 4 m u C 4 h O C 4 r e C 4 o e C 4 n u C 4 t O C 4 p + C 5 g O C 4 l e C 4 r e C 4 o + C 5 j O C 4 q + C 4 o + C 4 t + C 4 r e C 5 h O C 4 o e C 5 i D 8 m c X V v d D s s J n F 1 b 3 Q 7 4 L i B 4 L i l 4 L i 4 4 L m I 4 L i h J n F 1 b 3 Q 7 L C Z x d W 9 0 O + C 5 g O C 4 g u C 5 i e C 4 s u C 4 o + C 4 s O C 4 m u C 4 m i Z x d W 9 0 O y w m c X V v d D v g u Y D g u K P g u L X g u K L g u J n g u J b g u L b g u I c m c X V v d D s s J n F 1 b 3 Q 7 4 L i X 4 L i 1 4 L m I 4 L i t 4 L i i 4 L i 5 4 L m I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V k N T c w Y 2 M 2 L T N i N D M t N D g 0 N C 0 4 Y z l m L T U w M j Y 2 N j l j O T N k Y i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4 c G V y d H M v Q X V 0 b 1 J l b W 9 2 Z W R D b 2 x 1 b W 5 z M S 5 7 V m F s a W Q x L D B 9 J n F 1 b 3 Q 7 L C Z x d W 9 0 O 1 N l Y 3 R p b 2 4 x L 0 V 4 c G V y d H M v Q X V 0 b 1 J l b W 9 2 Z W R D b 2 x 1 b W 5 z M S 5 7 V m F s a W Q y L D F 9 J n F 1 b 3 Q 7 L C Z x d W 9 0 O 1 N l Y 3 R p b 2 4 x L 0 V 4 c G V y d H M v Q X V 0 b 1 J l b W 9 2 Z W R D b 2 x 1 b W 5 z M S 5 7 4 L i q 4 L i W 4 L i y 4 L i Z 4 L i w 4 L i C 4 L i t 4 L i H 4 L i X 4 L m I 4 L i y 4 L i Z L D J 9 J n F 1 b 3 Q 7 L C Z x d W 9 0 O 1 N l Y 3 R p b 2 4 x L 0 V 4 c G V y d H M v Q X V 0 b 1 J l b W 9 2 Z W R D b 2 x 1 b W 5 z M S 5 7 4 L i E 4 L i T 4 L i w 4 L i X 4 L i 1 4 L m I 4 L i X 4 L m I 4 L i y 4 L i Z 4 L i q 4 L i x 4 L i H 4 L i B 4 L i x 4 L i U L D N 9 J n F 1 b 3 Q 7 L C Z x d W 9 0 O 1 N l Y 3 R p b 2 4 x L 0 V 4 c G V y d H M v Q X V 0 b 1 J l b W 9 2 Z W R D b 2 x 1 b W 5 z M S 5 7 4 L i q 4 L i W 4 L i y 4 L i a 4 L i x 4 L i Z L + C 4 o e C 4 q + C 4 s u C 4 p + C 4 t O C 4 l + C 4 o u C 4 s u C 4 p e C 4 s e C 4 o u C 4 l + C 4 t e C 5 i O C 4 l + C 5 i O C 4 s u C 4 m e C 4 q u C 4 s e C 4 h + C 4 g e C 4 s e C 4 l C w 0 f S Z x d W 9 0 O y w m c X V v d D t T Z W N 0 a W 9 u M S 9 F e H B l c n R z L 0 F 1 d G 9 S Z W 1 v d m V k Q 2 9 s d W 1 u c z E u e + C 4 l e C 4 s + C 5 g e C 4 q + C 4 m e C 5 i O C 4 h + C 4 l + C 4 s u C 4 h + C 4 p + C 4 t O C 4 i u C 4 s u C 4 g e C 4 s u C 4 o y w 1 f S Z x d W 9 0 O y w m c X V v d D t T Z W N 0 a W 9 u M S 9 F e H B l c n R z L 0 F 1 d G 9 S Z W 1 v d m V k Q 2 9 s d W 1 u c z E u e + C 4 i u C 4 t + C 5 i O C 4 r S 3 g u K r g u I H g u L j g u K U s N n 0 m c X V v d D s s J n F 1 b 3 Q 7 U 2 V j d G l v b j E v R X h w Z X J 0 c y 9 B d X R v U m V t b 3 Z l Z E N v b H V t b n M x L n v g u K v g u J n g u Y n g u L L g u J f g u L X g u Y j g u J f g u L X g u Y j g u J f g u Y j g u L L g u J n g u J v g u K P g u L D g u K r g u I f g u I T g u Y z g u Y D g u I L g u Y n g u L L g u K P g u Y j g u K f g u K H g u J f g u L P g u I f g u L L g u J k s N 3 0 m c X V v d D s s J n F 1 b 3 Q 7 U 2 V j d G l v b j E v R X h w Z X J 0 c y 9 B d X R v U m V t b 3 Z l Z E N v b H V t b n M x L n v g u I T g u K f g u L L g u K H g u Y D g u I r g u L X g u Y j g u K L g u K f g u I r g u L L g u I 3 g u I L g u K 3 g u I f g u J f g u Y j g u L L g u J k s O H 0 m c X V v d D s s J n F 1 b 3 Q 7 U 2 V j d G l v b j E v R X h w Z X J 0 c y 9 B d X R v U m V t b 3 Z l Z E N v b H V t b n M x L n v g u Y D g u J r g u K 3 g u K P g u Y z g u Y L g u J f g u K P g u J X g u L T g u J T g u J X g u Y j g u K 0 s O X 0 m c X V v d D s s J n F 1 b 3 Q 7 U 2 V j d G l v b j E v R X h w Z X J 0 c y 9 B d X R v U m V t b 3 Z l Z E N v b H V t b n M x L n t l L W 1 h a W w s M T B 9 J n F 1 b 3 Q 7 L C Z x d W 9 0 O 1 N l Y 3 R p b 2 4 x L 0 V 4 c G V y d H M v Q X V 0 b 1 J l b W 9 2 Z W R D b 2 x 1 b W 5 z M S 5 7 4 L i X 4 L m I 4 L i y 4 L i Z 4 L i q 4 L i w 4 L i U 4 L i n 4 L i B 4 L m D 4 L i Z 4 L i B 4 L i y 4 L i j 4 L i X 4 L i z 4 L i H 4 L i y 4 L i Z 4 L i c 4 L m I 4 L i y 4 L i Z 4 L i j 4 L i w 4 L i a 4 L i a 4 L i E 4 L i t 4 L i h 4 L i e 4 L i 0 4 L i n 4 L m A 4 L i V 4 L i t 4 L i j 4 L m M 4 L i r 4 L i j 4 L i 3 4 L i t 4 L m E 4 L i h 4 L m I P y w x M X 0 m c X V v d D s s J n F 1 b 3 Q 7 U 2 V j d G l v b j E v R X h w Z X J 0 c y 9 B d X R v U m V t b 3 Z l Z E N v b H V t b n M x L n v g u I H g u K X g u L j g u Y j g u K E s M T J 9 J n F 1 b 3 Q 7 L C Z x d W 9 0 O 1 N l Y 3 R p b 2 4 x L 0 V 4 c G V y d H M v Q X V 0 b 1 J l b W 9 2 Z W R D b 2 x 1 b W 5 z M S 5 7 4 L m A 4 L i C 4 L m J 4 L i y 4 L i j 4 L i w 4 L i a 4 L i a L D E z f S Z x d W 9 0 O y w m c X V v d D t T Z W N 0 a W 9 u M S 9 F e H B l c n R z L 0 F 1 d G 9 S Z W 1 v d m V k Q 2 9 s d W 1 u c z E u e + C 5 g O C 4 o + C 4 t e C 4 o u C 4 m e C 4 l u C 4 t u C 4 h y w x N H 0 m c X V v d D s s J n F 1 b 3 Q 7 U 2 V j d G l v b j E v R X h w Z X J 0 c y 9 B d X R v U m V t b 3 Z l Z E N v b H V t b n M x L n v g u J f g u L X g u Y j g u K 3 g u K L g u L n g u Y g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F e H B l c n R z L 0 F 1 d G 9 S Z W 1 v d m V k Q 2 9 s d W 1 u c z E u e 1 Z h b G l k M S w w f S Z x d W 9 0 O y w m c X V v d D t T Z W N 0 a W 9 u M S 9 F e H B l c n R z L 0 F 1 d G 9 S Z W 1 v d m V k Q 2 9 s d W 1 u c z E u e 1 Z h b G l k M i w x f S Z x d W 9 0 O y w m c X V v d D t T Z W N 0 a W 9 u M S 9 F e H B l c n R z L 0 F 1 d G 9 S Z W 1 v d m V k Q 2 9 s d W 1 u c z E u e + C 4 q u C 4 l u C 4 s u C 4 m e C 4 s O C 4 g u C 4 r e C 4 h + C 4 l + C 5 i O C 4 s u C 4 m S w y f S Z x d W 9 0 O y w m c X V v d D t T Z W N 0 a W 9 u M S 9 F e H B l c n R z L 0 F 1 d G 9 S Z W 1 v d m V k Q 2 9 s d W 1 u c z E u e + C 4 h O C 4 k + C 4 s O C 4 l + C 4 t e C 5 i O C 4 l + C 5 i O C 4 s u C 4 m e C 4 q u C 4 s e C 4 h + C 4 g e C 4 s e C 4 l C w z f S Z x d W 9 0 O y w m c X V v d D t T Z W N 0 a W 9 u M S 9 F e H B l c n R z L 0 F 1 d G 9 S Z W 1 v d m V k Q 2 9 s d W 1 u c z E u e + C 4 q u C 4 l u C 4 s u C 4 m u C 4 s e C 4 m S / g u K H g u K v g u L L g u K f g u L T g u J f g u K L g u L L g u K X g u L H g u K L g u J f g u L X g u Y j g u J f g u Y j g u L L g u J n g u K r g u L H g u I f g u I H g u L H g u J Q s N H 0 m c X V v d D s s J n F 1 b 3 Q 7 U 2 V j d G l v b j E v R X h w Z X J 0 c y 9 B d X R v U m V t b 3 Z l Z E N v b H V t b n M x L n v g u J X g u L P g u Y H g u K v g u J n g u Y j g u I f g u J f g u L L g u I f g u K f g u L T g u I r g u L L g u I H g u L L g u K M s N X 0 m c X V v d D s s J n F 1 b 3 Q 7 U 2 V j d G l v b j E v R X h w Z X J 0 c y 9 B d X R v U m V t b 3 Z l Z E N v b H V t b n M x L n v g u I r g u L f g u Y j g u K 0 t 4 L i q 4 L i B 4 L i 4 4 L i l L D Z 9 J n F 1 b 3 Q 7 L C Z x d W 9 0 O 1 N l Y 3 R p b 2 4 x L 0 V 4 c G V y d H M v Q X V 0 b 1 J l b W 9 2 Z W R D b 2 x 1 b W 5 z M S 5 7 4 L i r 4 L i Z 4 L m J 4 L i y 4 L i X 4 L i 1 4 L m I 4 L i X 4 L i 1 4 L m I 4 L i X 4 L m I 4 L i y 4 L i Z 4 L i b 4 L i j 4 L i w 4 L i q 4 L i H 4 L i E 4 L m M 4 L m A 4 L i C 4 L m J 4 L i y 4 L i j 4 L m I 4 L i n 4 L i h 4 L i X 4 L i z 4 L i H 4 L i y 4 L i Z L D d 9 J n F 1 b 3 Q 7 L C Z x d W 9 0 O 1 N l Y 3 R p b 2 4 x L 0 V 4 c G V y d H M v Q X V 0 b 1 J l b W 9 2 Z W R D b 2 x 1 b W 5 z M S 5 7 4 L i E 4 L i n 4 L i y 4 L i h 4 L m A 4 L i K 4 L i 1 4 L m I 4 L i i 4 L i n 4 L i K 4 L i y 4 L i N 4 L i C 4 L i t 4 L i H 4 L i X 4 L m I 4 L i y 4 L i Z L D h 9 J n F 1 b 3 Q 7 L C Z x d W 9 0 O 1 N l Y 3 R p b 2 4 x L 0 V 4 c G V y d H M v Q X V 0 b 1 J l b W 9 2 Z W R D b 2 x 1 b W 5 z M S 5 7 4 L m A 4 L i a 4 L i t 4 L i j 4 L m M 4 L m C 4 L i X 4 L i j 4 L i V 4 L i 0 4 L i U 4 L i V 4 L m I 4 L i t L D l 9 J n F 1 b 3 Q 7 L C Z x d W 9 0 O 1 N l Y 3 R p b 2 4 x L 0 V 4 c G V y d H M v Q X V 0 b 1 J l b W 9 2 Z W R D b 2 x 1 b W 5 z M S 5 7 Z S 1 t Y W l s L D E w f S Z x d W 9 0 O y w m c X V v d D t T Z W N 0 a W 9 u M S 9 F e H B l c n R z L 0 F 1 d G 9 S Z W 1 v d m V k Q 2 9 s d W 1 u c z E u e + C 4 l + C 5 i O C 4 s u C 4 m e C 4 q u C 4 s O C 4 l O C 4 p + C 4 g e C 5 g + C 4 m e C 4 g e C 4 s u C 4 o + C 4 l + C 4 s + C 4 h + C 4 s u C 4 m e C 4 n O C 5 i O C 4 s u C 4 m e C 4 o + C 4 s O C 4 m u C 4 m u C 4 h O C 4 r e C 4 o e C 4 n u C 4 t O C 4 p + C 5 g O C 4 l e C 4 r e C 4 o + C 5 j O C 4 q + C 4 o + C 4 t + C 4 r e C 5 h O C 4 o e C 5 i D 8 s M T F 9 J n F 1 b 3 Q 7 L C Z x d W 9 0 O 1 N l Y 3 R p b 2 4 x L 0 V 4 c G V y d H M v Q X V 0 b 1 J l b W 9 2 Z W R D b 2 x 1 b W 5 z M S 5 7 4 L i B 4 L i l 4 L i 4 4 L m I 4 L i h L D E y f S Z x d W 9 0 O y w m c X V v d D t T Z W N 0 a W 9 u M S 9 F e H B l c n R z L 0 F 1 d G 9 S Z W 1 v d m V k Q 2 9 s d W 1 u c z E u e + C 5 g O C 4 g u C 5 i e C 4 s u C 4 o + C 4 s O C 4 m u C 4 m i w x M 3 0 m c X V v d D s s J n F 1 b 3 Q 7 U 2 V j d G l v b j E v R X h w Z X J 0 c y 9 B d X R v U m V t b 3 Z l Z E N v b H V t b n M x L n v g u Y D g u K P g u L X g u K L g u J n g u J b g u L b g u I c s M T R 9 J n F 1 b 3 Q 7 L C Z x d W 9 0 O 1 N l Y 3 R p b 2 4 x L 0 V 4 c G V y d H M v Q X V 0 b 1 J l b W 9 2 Z W R D b 2 x 1 b W 5 z M S 5 7 4 L i X 4 L i 1 4 L m I 4 L i t 4 L i i 4 L i 5 4 L m I L D E 1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X J 0 a W N s Z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E 5 V D A z O j I 5 O j E 1 L j A w O D E 1 M j h a I i A v P j x F b n R y e S B U e X B l P S J G a W x s Q 2 9 s d W 1 u V H l w Z X M i I F Z h b H V l P S J z Q X d Z R 0 J n W U d C Z 1 l H Q U F B R E J n W U F B Q U F C Q V F F Q k F B P T 0 i I C 8 + P E V u d H J 5 I F R 5 c G U 9 I k Z p b G x D b 2 x 1 b W 5 O Y W 1 l c y I g V m F s d W U 9 I n N b J n F 1 b 3 Q 7 4 L i l 4 L i z 4 L i U 4 L i x 4 L i a J n F 1 b 3 Q 7 L C Z x d W 9 0 O + C 4 o + C 4 q + C 4 s e C 4 q i Z x d W 9 0 O y w m c X V v d D v g u K r g u J b g u L L g u J r g u L H g u J k m c X V v d D s s J n F 1 b 3 Q 7 4 L i K 4 L i 3 4 L m I 4 L i t 4 L i c 4 L i 5 4 L m J 4 L i j 4 L i x 4 L i a 4 L i c 4 L i 0 4 L i U 4 L i K 4 L i t 4 L i a J n F 1 b 3 Q 7 L C Z x d W 9 0 O 1 R 5 c G U m c X V v d D s s J n F 1 b 3 Q 7 4 L i K 4 L i 3 4 L m I 4 L i t 4 L i a 4 L i X 4 L i E 4 L i n 4 L i y 4 L i h J n F 1 b 3 Q 7 L C Z x d W 9 0 O + C 4 n O C 4 u e C 5 i e C 5 g e C 4 l e C 5 i O C 4 h z E m c X V v d D s s J n F 1 b 3 Q 7 4 L i c 4 L i 5 4 L m J 4 L m B 4 L i V 4 L m I 4 L i H M i Z x d W 9 0 O y w m c X V v d D v g u J z g u L n g u Y n g u Y H g u J X g u Y j g u I c z J n F 1 b 3 Q 7 L C Z x d W 9 0 O + C 4 n O C 4 u e C 5 i e C 5 g e C 4 l e C 5 i O C 4 h z Q m c X V v d D s s J n F 1 b 3 Q 7 4 L i c 4 L i 5 4 L m J 4 L m B 4 L i V 4 L m I 4 L i H N S Z x d W 9 0 O y w m c X V v d D v g u Y D g u J r g u K 3 g u K P g u Y z g u Y L g u J f g u K M m c X V v d D s s J n F 1 b 3 Q 7 4 L i t 4 L i 1 4 L m A 4 L i h 4 L i l J n F 1 b 3 Q 7 L C Z x d W 9 0 O 1 N 1 Y m p l Y 3 Q m c X V v d D s s J n F 1 b 3 Q 7 4 L i B 4 L i j 4 L i j 4 L i h 4 L i B 4 L i y 4 L i j M S Z x d W 9 0 O y w m c X V v d D v g u I H g u K P g u K P g u K H g u I H g u L L g u K M y J n F 1 b 3 Q 7 L C Z x d W 9 0 O + C 4 g e C 4 o + C 4 o + C 4 o e C 4 g e C 4 s u C 4 o z M m c X V v d D s s J n F 1 b 3 Q 7 4 L i b 4 L i j 4 L i w 4 L m A 4 L i h 4 L i 0 4 L i Z M S Z x d W 9 0 O y w m c X V v d D v g u J v g u K P g u L D g u Y D g u K H g u L T g u J k y J n F 1 b 3 Q 7 L C Z x d W 9 0 O + C 4 m + C 4 o + C 4 s O C 5 g O C 4 o e C 4 t O C 4 m T M m c X V v d D s s J n F 1 b 3 Q 7 4 L m B 4 L i B 4 L m J 4 L m E 4 L i C J n F 1 b 3 Q 7 L C Z x d W 9 0 O + C 4 q u C 4 l u C 4 s u C 4 m e C 4 s O C 4 g e C 4 s u C 4 o + C 4 l O C 4 s + C 5 g O C 4 m e C 4 t O C 4 m e C 4 h + C 4 s u C 4 m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M G I 4 M z h i M C 1 i N T U 4 L T Q w M G I t O D h i O C 0 x M 2 F j M m Z k M m V h M D c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n R p Y 2 x l L 0 F 1 d G 9 S Z W 1 v d m V k Q 2 9 s d W 1 u c z E u e + C 4 p e C 4 s + C 4 l O C 4 s e C 4 m i w w f S Z x d W 9 0 O y w m c X V v d D t T Z W N 0 a W 9 u M S 9 B c n R p Y 2 x l L 0 F 1 d G 9 S Z W 1 v d m V k Q 2 9 s d W 1 u c z E u e + C 4 o + C 4 q + C 4 s e C 4 q i w x f S Z x d W 9 0 O y w m c X V v d D t T Z W N 0 a W 9 u M S 9 B c n R p Y 2 x l L 0 F 1 d G 9 S Z W 1 v d m V k Q 2 9 s d W 1 u c z E u e + C 4 q u C 4 l u C 4 s u C 4 m u C 4 s e C 4 m S w y f S Z x d W 9 0 O y w m c X V v d D t T Z W N 0 a W 9 u M S 9 B c n R p Y 2 x l L 0 F 1 d G 9 S Z W 1 v d m V k Q 2 9 s d W 1 u c z E u e + C 4 i u C 4 t + C 5 i O C 4 r e C 4 n O C 4 u e C 5 i e C 4 o + C 4 s e C 4 m u C 4 n O C 4 t O C 4 l O C 4 i u C 4 r e C 4 m i w z f S Z x d W 9 0 O y w m c X V v d D t T Z W N 0 a W 9 u M S 9 B c n R p Y 2 x l L 0 F 1 d G 9 S Z W 1 v d m V k Q 2 9 s d W 1 u c z E u e 1 R 5 c G U s N H 0 m c X V v d D s s J n F 1 b 3 Q 7 U 2 V j d G l v b j E v Q X J 0 a W N s Z S 9 B d X R v U m V t b 3 Z l Z E N v b H V t b n M x L n v g u I r g u L f g u Y j g u K 3 g u J r g u J f g u I T g u K f g u L L g u K E s N X 0 m c X V v d D s s J n F 1 b 3 Q 7 U 2 V j d G l v b j E v Q X J 0 a W N s Z S 9 B d X R v U m V t b 3 Z l Z E N v b H V t b n M x L n v g u J z g u L n g u Y n g u Y H g u J X g u Y j g u I c x L D Z 9 J n F 1 b 3 Q 7 L C Z x d W 9 0 O 1 N l Y 3 R p b 2 4 x L 0 F y d G l j b G U v Q X V 0 b 1 J l b W 9 2 Z W R D b 2 x 1 b W 5 z M S 5 7 4 L i c 4 L i 5 4 L m J 4 L m B 4 L i V 4 L m I 4 L i H M i w 3 f S Z x d W 9 0 O y w m c X V v d D t T Z W N 0 a W 9 u M S 9 B c n R p Y 2 x l L 0 F 1 d G 9 S Z W 1 v d m V k Q 2 9 s d W 1 u c z E u e + C 4 n O C 4 u e C 5 i e C 5 g e C 4 l e C 5 i O C 4 h z M s O H 0 m c X V v d D s s J n F 1 b 3 Q 7 U 2 V j d G l v b j E v Q X J 0 a W N s Z S 9 B d X R v U m V t b 3 Z l Z E N v b H V t b n M x L n v g u J z g u L n g u Y n g u Y H g u J X g u Y j g u I c 0 L D l 9 J n F 1 b 3 Q 7 L C Z x d W 9 0 O 1 N l Y 3 R p b 2 4 x L 0 F y d G l j b G U v Q X V 0 b 1 J l b W 9 2 Z W R D b 2 x 1 b W 5 z M S 5 7 4 L i c 4 L i 5 4 L m J 4 L m B 4 L i V 4 L m I 4 L i H N S w x M H 0 m c X V v d D s s J n F 1 b 3 Q 7 U 2 V j d G l v b j E v Q X J 0 a W N s Z S 9 B d X R v U m V t b 3 Z l Z E N v b H V t b n M x L n v g u Y D g u J r g u K 3 g u K P g u Y z g u Y L g u J f g u K M s M T F 9 J n F 1 b 3 Q 7 L C Z x d W 9 0 O 1 N l Y 3 R p b 2 4 x L 0 F y d G l j b G U v Q X V 0 b 1 J l b W 9 2 Z W R D b 2 x 1 b W 5 z M S 5 7 4 L i t 4 L i 1 4 L m A 4 L i h 4 L i l L D E y f S Z x d W 9 0 O y w m c X V v d D t T Z W N 0 a W 9 u M S 9 B c n R p Y 2 x l L 0 F 1 d G 9 S Z W 1 v d m V k Q 2 9 s d W 1 u c z E u e 1 N 1 Y m p l Y 3 Q s M T N 9 J n F 1 b 3 Q 7 L C Z x d W 9 0 O 1 N l Y 3 R p b 2 4 x L 0 F y d G l j b G U v Q X V 0 b 1 J l b W 9 2 Z W R D b 2 x 1 b W 5 z M S 5 7 4 L i B 4 L i j 4 L i j 4 L i h 4 L i B 4 L i y 4 L i j M S w x N H 0 m c X V v d D s s J n F 1 b 3 Q 7 U 2 V j d G l v b j E v Q X J 0 a W N s Z S 9 B d X R v U m V t b 3 Z l Z E N v b H V t b n M x L n v g u I H g u K P g u K P g u K H g u I H g u L L g u K M y L D E 1 f S Z x d W 9 0 O y w m c X V v d D t T Z W N 0 a W 9 u M S 9 B c n R p Y 2 x l L 0 F 1 d G 9 S Z W 1 v d m V k Q 2 9 s d W 1 u c z E u e + C 4 g e C 4 o + C 4 o + C 4 o e C 4 g e C 4 s u C 4 o z M s M T Z 9 J n F 1 b 3 Q 7 L C Z x d W 9 0 O 1 N l Y 3 R p b 2 4 x L 0 F y d G l j b G U v Q X V 0 b 1 J l b W 9 2 Z W R D b 2 x 1 b W 5 z M S 5 7 4 L i b 4 L i j 4 L i w 4 L m A 4 L i h 4 L i 0 4 L i Z M S w x N 3 0 m c X V v d D s s J n F 1 b 3 Q 7 U 2 V j d G l v b j E v Q X J 0 a W N s Z S 9 B d X R v U m V t b 3 Z l Z E N v b H V t b n M x L n v g u J v g u K P g u L D g u Y D g u K H g u L T g u J k y L D E 4 f S Z x d W 9 0 O y w m c X V v d D t T Z W N 0 a W 9 u M S 9 B c n R p Y 2 x l L 0 F 1 d G 9 S Z W 1 v d m V k Q 2 9 s d W 1 u c z E u e + C 4 m + C 4 o + C 4 s O C 5 g O C 4 o e C 4 t O C 4 m T M s M T l 9 J n F 1 b 3 Q 7 L C Z x d W 9 0 O 1 N l Y 3 R p b 2 4 x L 0 F y d G l j b G U v Q X V 0 b 1 J l b W 9 2 Z W R D b 2 x 1 b W 5 z M S 5 7 4 L m B 4 L i B 4 L m J 4 L m E 4 L i C L D I w f S Z x d W 9 0 O y w m c X V v d D t T Z W N 0 a W 9 u M S 9 B c n R p Y 2 x l L 0 F 1 d G 9 S Z W 1 v d m V k Q 2 9 s d W 1 u c z E u e + C 4 q u C 4 l u C 4 s u C 4 m e C 4 s O C 4 g e C 4 s u C 4 o + C 4 l O C 4 s + C 5 g O C 4 m e C 4 t O C 4 m e C 4 h + C 4 s u C 4 m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0 F y d G l j b G U v Q X V 0 b 1 J l b W 9 2 Z W R D b 2 x 1 b W 5 z M S 5 7 4 L i l 4 L i z 4 L i U 4 L i x 4 L i a L D B 9 J n F 1 b 3 Q 7 L C Z x d W 9 0 O 1 N l Y 3 R p b 2 4 x L 0 F y d G l j b G U v Q X V 0 b 1 J l b W 9 2 Z W R D b 2 x 1 b W 5 z M S 5 7 4 L i j 4 L i r 4 L i x 4 L i q L D F 9 J n F 1 b 3 Q 7 L C Z x d W 9 0 O 1 N l Y 3 R p b 2 4 x L 0 F y d G l j b G U v Q X V 0 b 1 J l b W 9 2 Z W R D b 2 x 1 b W 5 z M S 5 7 4 L i q 4 L i W 4 L i y 4 L i a 4 L i x 4 L i Z L D J 9 J n F 1 b 3 Q 7 L C Z x d W 9 0 O 1 N l Y 3 R p b 2 4 x L 0 F y d G l j b G U v Q X V 0 b 1 J l b W 9 2 Z W R D b 2 x 1 b W 5 z M S 5 7 4 L i K 4 L i 3 4 L m I 4 L i t 4 L i c 4 L i 5 4 L m J 4 L i j 4 L i x 4 L i a 4 L i c 4 L i 0 4 L i U 4 L i K 4 L i t 4 L i a L D N 9 J n F 1 b 3 Q 7 L C Z x d W 9 0 O 1 N l Y 3 R p b 2 4 x L 0 F y d G l j b G U v Q X V 0 b 1 J l b W 9 2 Z W R D b 2 x 1 b W 5 z M S 5 7 V H l w Z S w 0 f S Z x d W 9 0 O y w m c X V v d D t T Z W N 0 a W 9 u M S 9 B c n R p Y 2 x l L 0 F 1 d G 9 S Z W 1 v d m V k Q 2 9 s d W 1 u c z E u e + C 4 i u C 4 t + C 5 i O C 4 r e C 4 m u C 4 l + C 4 h O C 4 p + C 4 s u C 4 o S w 1 f S Z x d W 9 0 O y w m c X V v d D t T Z W N 0 a W 9 u M S 9 B c n R p Y 2 x l L 0 F 1 d G 9 S Z W 1 v d m V k Q 2 9 s d W 1 u c z E u e + C 4 n O C 4 u e C 5 i e C 5 g e C 4 l e C 5 i O C 4 h z E s N n 0 m c X V v d D s s J n F 1 b 3 Q 7 U 2 V j d G l v b j E v Q X J 0 a W N s Z S 9 B d X R v U m V t b 3 Z l Z E N v b H V t b n M x L n v g u J z g u L n g u Y n g u Y H g u J X g u Y j g u I c y L D d 9 J n F 1 b 3 Q 7 L C Z x d W 9 0 O 1 N l Y 3 R p b 2 4 x L 0 F y d G l j b G U v Q X V 0 b 1 J l b W 9 2 Z W R D b 2 x 1 b W 5 z M S 5 7 4 L i c 4 L i 5 4 L m J 4 L m B 4 L i V 4 L m I 4 L i H M y w 4 f S Z x d W 9 0 O y w m c X V v d D t T Z W N 0 a W 9 u M S 9 B c n R p Y 2 x l L 0 F 1 d G 9 S Z W 1 v d m V k Q 2 9 s d W 1 u c z E u e + C 4 n O C 4 u e C 5 i e C 5 g e C 4 l e C 5 i O C 4 h z Q s O X 0 m c X V v d D s s J n F 1 b 3 Q 7 U 2 V j d G l v b j E v Q X J 0 a W N s Z S 9 B d X R v U m V t b 3 Z l Z E N v b H V t b n M x L n v g u J z g u L n g u Y n g u Y H g u J X g u Y j g u I c 1 L D E w f S Z x d W 9 0 O y w m c X V v d D t T Z W N 0 a W 9 u M S 9 B c n R p Y 2 x l L 0 F 1 d G 9 S Z W 1 v d m V k Q 2 9 s d W 1 u c z E u e + C 5 g O C 4 m u C 4 r e C 4 o + C 5 j O C 5 g u C 4 l + C 4 o y w x M X 0 m c X V v d D s s J n F 1 b 3 Q 7 U 2 V j d G l v b j E v Q X J 0 a W N s Z S 9 B d X R v U m V t b 3 Z l Z E N v b H V t b n M x L n v g u K 3 g u L X g u Y D g u K H g u K U s M T J 9 J n F 1 b 3 Q 7 L C Z x d W 9 0 O 1 N l Y 3 R p b 2 4 x L 0 F y d G l j b G U v Q X V 0 b 1 J l b W 9 2 Z W R D b 2 x 1 b W 5 z M S 5 7 U 3 V i a m V j d C w x M 3 0 m c X V v d D s s J n F 1 b 3 Q 7 U 2 V j d G l v b j E v Q X J 0 a W N s Z S 9 B d X R v U m V t b 3 Z l Z E N v b H V t b n M x L n v g u I H g u K P g u K P g u K H g u I H g u L L g u K M x L D E 0 f S Z x d W 9 0 O y w m c X V v d D t T Z W N 0 a W 9 u M S 9 B c n R p Y 2 x l L 0 F 1 d G 9 S Z W 1 v d m V k Q 2 9 s d W 1 u c z E u e + C 4 g e C 4 o + C 4 o + C 4 o e C 4 g e C 4 s u C 4 o z I s M T V 9 J n F 1 b 3 Q 7 L C Z x d W 9 0 O 1 N l Y 3 R p b 2 4 x L 0 F y d G l j b G U v Q X V 0 b 1 J l b W 9 2 Z W R D b 2 x 1 b W 5 z M S 5 7 4 L i B 4 L i j 4 L i j 4 L i h 4 L i B 4 L i y 4 L i j M y w x N n 0 m c X V v d D s s J n F 1 b 3 Q 7 U 2 V j d G l v b j E v Q X J 0 a W N s Z S 9 B d X R v U m V t b 3 Z l Z E N v b H V t b n M x L n v g u J v g u K P g u L D g u Y D g u K H g u L T g u J k x L D E 3 f S Z x d W 9 0 O y w m c X V v d D t T Z W N 0 a W 9 u M S 9 B c n R p Y 2 x l L 0 F 1 d G 9 S Z W 1 v d m V k Q 2 9 s d W 1 u c z E u e + C 4 m + C 4 o + C 4 s O C 5 g O C 4 o e C 4 t O C 4 m T I s M T h 9 J n F 1 b 3 Q 7 L C Z x d W 9 0 O 1 N l Y 3 R p b 2 4 x L 0 F y d G l j b G U v Q X V 0 b 1 J l b W 9 2 Z W R D b 2 x 1 b W 5 z M S 5 7 4 L i b 4 L i j 4 L i w 4 L m A 4 L i h 4 L i 0 4 L i Z M y w x O X 0 m c X V v d D s s J n F 1 b 3 Q 7 U 2 V j d G l v b j E v Q X J 0 a W N s Z S 9 B d X R v U m V t b 3 Z l Z E N v b H V t b n M x L n v g u Y H g u I H g u Y n g u Y T g u I I s M j B 9 J n F 1 b 3 Q 7 L C Z x d W 9 0 O 1 N l Y 3 R p b 2 4 x L 0 F y d G l j b G U v Q X V 0 b 1 J l b W 9 2 Z W R D b 2 x 1 b W 5 z M S 5 7 4 L i q 4 L i W 4 L i y 4 L i Z 4 L i w 4 L i B 4 L i y 4 L i j 4 L i U 4 L i z 4 L m A 4 L i Z 4 L i 0 4 L i Z 4 L i H 4 L i y 4 L i Z L D I x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c m F s L V B v a W 5 0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l U M D M 6 M j k 6 M T c u N z I 5 M D U 0 N l o i I C 8 + P E V u d H J 5 I F R 5 c G U 9 I k Z p b G x D b 2 x 1 b W 5 U e X B l c y I g V m F s d W U 9 I n N B d 1 l H Q m d Z R 0 J n W U d B Q U F B Q X d Z R 0 F B Q U F B U U V C Q V F B P S I g L z 4 8 R W 5 0 c n k g V H l w Z T 0 i R m l s b E N v b H V t b k 5 h b W V z I i B W Y W x 1 Z T 0 i c 1 s m c X V v d D v g u K X g u L P g u J T g u L H g u J o m c X V v d D s s J n F 1 b 3 Q 7 4 L i j 4 L i r 4 L i x 4 L i q J n F 1 b 3 Q 7 L C Z x d W 9 0 O + C 4 q u C 4 l u C 4 s u C 4 m u C 4 s e C 4 m S Z x d W 9 0 O y w m c X V v d D v g u I r g u L f g u Y j g u K 3 g u J z g u L n g u Y n g u K P g u L H g u J r g u J z g u L T g u J T g u I r g u K 3 g u J o m c X V v d D s s J n F 1 b 3 Q 7 V H l w Z S Z x d W 9 0 O y w m c X V v d D v g u I r g u L f g u Y j g u K 3 g u J r g u J f g u I T g u K f g u L L g u K E m c X V v d D s s J n F 1 b 3 Q 7 4 L i c 4 L i 5 4 L m J 4 L m B 4 L i V 4 L m I 4 L i H M S Z x d W 9 0 O y w m c X V v d D v g u J z g u L n g u Y n g u Y H g u J X g u Y j g u I c y J n F 1 b 3 Q 7 L C Z x d W 9 0 O + C 4 n O C 4 u e C 5 i e C 5 g e C 4 l e C 5 i O C 4 h z M m c X V v d D s s J n F 1 b 3 Q 7 4 L i c 4 L i 5 4 L m J 4 L m B 4 L i V 4 L m I 4 L i H N C Z x d W 9 0 O y w m c X V v d D v g u J z g u L n g u Y n g u Y H g u J X g u Y j g u I c 1 J n F 1 b 3 Q 7 L C Z x d W 9 0 O + C 4 n O C 4 u e C 5 i e C 5 g e C 4 l e C 5 i O C 4 h z Y m c X V v d D s s J n F 1 b 3 Q 7 4 L m A 4 L i a 4 L i t 4 L i j 4 L m M 4 L m C 4 L i X 4 L i j J n F 1 b 3 Q 7 L C Z x d W 9 0 O + C 4 r e C 4 t e C 5 g O C 4 o e C 4 p S Z x d W 9 0 O y w m c X V v d D t T d W J q Z W N 0 J n F 1 b 3 Q 7 L C Z x d W 9 0 O + C 4 g e C 4 o + C 4 o + C 4 o e C 4 g e C 4 s u C 4 o z E m c X V v d D s s J n F 1 b 3 Q 7 4 L i B 4 L i j 4 L i j 4 L i h 4 L i B 4 L i y 4 L i j M i Z x d W 9 0 O y w m c X V v d D v g u I H g u K P g u K P g u K H g u I H g u L L g u K M z J n F 1 b 3 Q 7 L C Z x d W 9 0 O + C 4 m + C 4 o + C 4 s O C 5 g O C 4 o e C 4 t O C 4 m T E m c X V v d D s s J n F 1 b 3 Q 7 4 L i b 4 L i j 4 L i w 4 L m A 4 L i h 4 L i 0 4 L i Z M i Z x d W 9 0 O y w m c X V v d D v g u J v g u K P g u L D g u Y D g u K H g u L T g u J k z J n F 1 b 3 Q 7 L C Z x d W 9 0 O + C 5 g e C 4 g e C 5 i e C 5 h O C 4 g i Z x d W 9 0 O y w m c X V v d D v g u K r g u J b g u L L g u J n g u L D g u I H g u L L g u K P g u J T g u L P g u Y D g u J n g u L T g u J n g u I f g u L L g u J k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m Y y O G Z i Z D c t O T V h Y i 0 0 N m Y y L W J m Y m U t Y T h j Y 2 E 5 N T h l N 2 F j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3 J h b C 1 Q b 2 l u d C 9 B d X R v U m V t b 3 Z l Z E N v b H V t b n M x L n v g u K X g u L P g u J T g u L H g u J o s M H 0 m c X V v d D s s J n F 1 b 3 Q 7 U 2 V j d G l v b j E v T 3 J h b C 1 Q b 2 l u d C 9 B d X R v U m V t b 3 Z l Z E N v b H V t b n M x L n v g u K P g u K v g u L H g u K o s M X 0 m c X V v d D s s J n F 1 b 3 Q 7 U 2 V j d G l v b j E v T 3 J h b C 1 Q b 2 l u d C 9 B d X R v U m V t b 3 Z l Z E N v b H V t b n M x L n v g u K r g u J b g u L L g u J r g u L H g u J k s M n 0 m c X V v d D s s J n F 1 b 3 Q 7 U 2 V j d G l v b j E v T 3 J h b C 1 Q b 2 l u d C 9 B d X R v U m V t b 3 Z l Z E N v b H V t b n M x L n v g u I r g u L f g u Y j g u K 3 g u J z g u L n g u Y n g u K P g u L H g u J r g u J z g u L T g u J T g u I r g u K 3 g u J o s M 3 0 m c X V v d D s s J n F 1 b 3 Q 7 U 2 V j d G l v b j E v T 3 J h b C 1 Q b 2 l u d C 9 B d X R v U m V t b 3 Z l Z E N v b H V t b n M x L n t U e X B l L D R 9 J n F 1 b 3 Q 7 L C Z x d W 9 0 O 1 N l Y 3 R p b 2 4 x L 0 9 y Y W w t U G 9 p b n Q v Q X V 0 b 1 J l b W 9 2 Z W R D b 2 x 1 b W 5 z M S 5 7 4 L i K 4 L i 3 4 L m I 4 L i t 4 L i a 4 L i X 4 L i E 4 L i n 4 L i y 4 L i h L D V 9 J n F 1 b 3 Q 7 L C Z x d W 9 0 O 1 N l Y 3 R p b 2 4 x L 0 9 y Y W w t U G 9 p b n Q v Q X V 0 b 1 J l b W 9 2 Z W R D b 2 x 1 b W 5 z M S 5 7 4 L i c 4 L i 5 4 L m J 4 L m B 4 L i V 4 L m I 4 L i H M S w 2 f S Z x d W 9 0 O y w m c X V v d D t T Z W N 0 a W 9 u M S 9 P c m F s L V B v a W 5 0 L 0 F 1 d G 9 S Z W 1 v d m V k Q 2 9 s d W 1 u c z E u e + C 4 n O C 4 u e C 5 i e C 5 g e C 4 l e C 5 i O C 4 h z I s N 3 0 m c X V v d D s s J n F 1 b 3 Q 7 U 2 V j d G l v b j E v T 3 J h b C 1 Q b 2 l u d C 9 B d X R v U m V t b 3 Z l Z E N v b H V t b n M x L n v g u J z g u L n g u Y n g u Y H g u J X g u Y j g u I c z L D h 9 J n F 1 b 3 Q 7 L C Z x d W 9 0 O 1 N l Y 3 R p b 2 4 x L 0 9 y Y W w t U G 9 p b n Q v Q X V 0 b 1 J l b W 9 2 Z W R D b 2 x 1 b W 5 z M S 5 7 4 L i c 4 L i 5 4 L m J 4 L m B 4 L i V 4 L m I 4 L i H N C w 5 f S Z x d W 9 0 O y w m c X V v d D t T Z W N 0 a W 9 u M S 9 P c m F s L V B v a W 5 0 L 0 F 1 d G 9 S Z W 1 v d m V k Q 2 9 s d W 1 u c z E u e + C 4 n O C 4 u e C 5 i e C 5 g e C 4 l e C 5 i O C 4 h z U s M T B 9 J n F 1 b 3 Q 7 L C Z x d W 9 0 O 1 N l Y 3 R p b 2 4 x L 0 9 y Y W w t U G 9 p b n Q v Q X V 0 b 1 J l b W 9 2 Z W R D b 2 x 1 b W 5 z M S 5 7 4 L i c 4 L i 5 4 L m J 4 L m B 4 L i V 4 L m I 4 L i H N i w x M X 0 m c X V v d D s s J n F 1 b 3 Q 7 U 2 V j d G l v b j E v T 3 J h b C 1 Q b 2 l u d C 9 B d X R v U m V t b 3 Z l Z E N v b H V t b n M x L n v g u Y D g u J r g u K 3 g u K P g u Y z g u Y L g u J f g u K M s M T J 9 J n F 1 b 3 Q 7 L C Z x d W 9 0 O 1 N l Y 3 R p b 2 4 x L 0 9 y Y W w t U G 9 p b n Q v Q X V 0 b 1 J l b W 9 2 Z W R D b 2 x 1 b W 5 z M S 5 7 4 L i t 4 L i 1 4 L m A 4 L i h 4 L i l L D E z f S Z x d W 9 0 O y w m c X V v d D t T Z W N 0 a W 9 u M S 9 P c m F s L V B v a W 5 0 L 0 F 1 d G 9 S Z W 1 v d m V k Q 2 9 s d W 1 u c z E u e 1 N 1 Y m p l Y 3 Q s M T R 9 J n F 1 b 3 Q 7 L C Z x d W 9 0 O 1 N l Y 3 R p b 2 4 x L 0 9 y Y W w t U G 9 p b n Q v Q X V 0 b 1 J l b W 9 2 Z W R D b 2 x 1 b W 5 z M S 5 7 4 L i B 4 L i j 4 L i j 4 L i h 4 L i B 4 L i y 4 L i j M S w x N X 0 m c X V v d D s s J n F 1 b 3 Q 7 U 2 V j d G l v b j E v T 3 J h b C 1 Q b 2 l u d C 9 B d X R v U m V t b 3 Z l Z E N v b H V t b n M x L n v g u I H g u K P g u K P g u K H g u I H g u L L g u K M y L D E 2 f S Z x d W 9 0 O y w m c X V v d D t T Z W N 0 a W 9 u M S 9 P c m F s L V B v a W 5 0 L 0 F 1 d G 9 S Z W 1 v d m V k Q 2 9 s d W 1 u c z E u e + C 4 g e C 4 o + C 4 o + C 4 o e C 4 g e C 4 s u C 4 o z M s M T d 9 J n F 1 b 3 Q 7 L C Z x d W 9 0 O 1 N l Y 3 R p b 2 4 x L 0 9 y Y W w t U G 9 p b n Q v Q X V 0 b 1 J l b W 9 2 Z W R D b 2 x 1 b W 5 z M S 5 7 4 L i b 4 L i j 4 L i w 4 L m A 4 L i h 4 L i 0 4 L i Z M S w x O H 0 m c X V v d D s s J n F 1 b 3 Q 7 U 2 V j d G l v b j E v T 3 J h b C 1 Q b 2 l u d C 9 B d X R v U m V t b 3 Z l Z E N v b H V t b n M x L n v g u J v g u K P g u L D g u Y D g u K H g u L T g u J k y L D E 5 f S Z x d W 9 0 O y w m c X V v d D t T Z W N 0 a W 9 u M S 9 P c m F s L V B v a W 5 0 L 0 F 1 d G 9 S Z W 1 v d m V k Q 2 9 s d W 1 u c z E u e + C 4 m + C 4 o + C 4 s O C 5 g O C 4 o e C 4 t O C 4 m T M s M j B 9 J n F 1 b 3 Q 7 L C Z x d W 9 0 O 1 N l Y 3 R p b 2 4 x L 0 9 y Y W w t U G 9 p b n Q v Q X V 0 b 1 J l b W 9 2 Z W R D b 2 x 1 b W 5 z M S 5 7 4 L m B 4 L i B 4 L m J 4 L m E 4 L i C L D I x f S Z x d W 9 0 O y w m c X V v d D t T Z W N 0 a W 9 u M S 9 P c m F s L V B v a W 5 0 L 0 F 1 d G 9 S Z W 1 v d m V k Q 2 9 s d W 1 u c z E u e + C 4 q u C 4 l u C 4 s u C 4 m e C 4 s O C 4 g e C 4 s u C 4 o + C 4 l O C 4 s + C 5 g O C 4 m e C 4 t O C 4 m e C 4 h + C 4 s u C 4 m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9 y Y W w t U G 9 p b n Q v Q X V 0 b 1 J l b W 9 2 Z W R D b 2 x 1 b W 5 z M S 5 7 4 L i l 4 L i z 4 L i U 4 L i x 4 L i a L D B 9 J n F 1 b 3 Q 7 L C Z x d W 9 0 O 1 N l Y 3 R p b 2 4 x L 0 9 y Y W w t U G 9 p b n Q v Q X V 0 b 1 J l b W 9 2 Z W R D b 2 x 1 b W 5 z M S 5 7 4 L i j 4 L i r 4 L i x 4 L i q L D F 9 J n F 1 b 3 Q 7 L C Z x d W 9 0 O 1 N l Y 3 R p b 2 4 x L 0 9 y Y W w t U G 9 p b n Q v Q X V 0 b 1 J l b W 9 2 Z W R D b 2 x 1 b W 5 z M S 5 7 4 L i q 4 L i W 4 L i y 4 L i a 4 L i x 4 L i Z L D J 9 J n F 1 b 3 Q 7 L C Z x d W 9 0 O 1 N l Y 3 R p b 2 4 x L 0 9 y Y W w t U G 9 p b n Q v Q X V 0 b 1 J l b W 9 2 Z W R D b 2 x 1 b W 5 z M S 5 7 4 L i K 4 L i 3 4 L m I 4 L i t 4 L i c 4 L i 5 4 L m J 4 L i j 4 L i x 4 L i a 4 L i c 4 L i 0 4 L i U 4 L i K 4 L i t 4 L i a L D N 9 J n F 1 b 3 Q 7 L C Z x d W 9 0 O 1 N l Y 3 R p b 2 4 x L 0 9 y Y W w t U G 9 p b n Q v Q X V 0 b 1 J l b W 9 2 Z W R D b 2 x 1 b W 5 z M S 5 7 V H l w Z S w 0 f S Z x d W 9 0 O y w m c X V v d D t T Z W N 0 a W 9 u M S 9 P c m F s L V B v a W 5 0 L 0 F 1 d G 9 S Z W 1 v d m V k Q 2 9 s d W 1 u c z E u e + C 4 i u C 4 t + C 5 i O C 4 r e C 4 m u C 4 l + C 4 h O C 4 p + C 4 s u C 4 o S w 1 f S Z x d W 9 0 O y w m c X V v d D t T Z W N 0 a W 9 u M S 9 P c m F s L V B v a W 5 0 L 0 F 1 d G 9 S Z W 1 v d m V k Q 2 9 s d W 1 u c z E u e + C 4 n O C 4 u e C 5 i e C 5 g e C 4 l e C 5 i O C 4 h z E s N n 0 m c X V v d D s s J n F 1 b 3 Q 7 U 2 V j d G l v b j E v T 3 J h b C 1 Q b 2 l u d C 9 B d X R v U m V t b 3 Z l Z E N v b H V t b n M x L n v g u J z g u L n g u Y n g u Y H g u J X g u Y j g u I c y L D d 9 J n F 1 b 3 Q 7 L C Z x d W 9 0 O 1 N l Y 3 R p b 2 4 x L 0 9 y Y W w t U G 9 p b n Q v Q X V 0 b 1 J l b W 9 2 Z W R D b 2 x 1 b W 5 z M S 5 7 4 L i c 4 L i 5 4 L m J 4 L m B 4 L i V 4 L m I 4 L i H M y w 4 f S Z x d W 9 0 O y w m c X V v d D t T Z W N 0 a W 9 u M S 9 P c m F s L V B v a W 5 0 L 0 F 1 d G 9 S Z W 1 v d m V k Q 2 9 s d W 1 u c z E u e + C 4 n O C 4 u e C 5 i e C 5 g e C 4 l e C 5 i O C 4 h z Q s O X 0 m c X V v d D s s J n F 1 b 3 Q 7 U 2 V j d G l v b j E v T 3 J h b C 1 Q b 2 l u d C 9 B d X R v U m V t b 3 Z l Z E N v b H V t b n M x L n v g u J z g u L n g u Y n g u Y H g u J X g u Y j g u I c 1 L D E w f S Z x d W 9 0 O y w m c X V v d D t T Z W N 0 a W 9 u M S 9 P c m F s L V B v a W 5 0 L 0 F 1 d G 9 S Z W 1 v d m V k Q 2 9 s d W 1 u c z E u e + C 4 n O C 4 u e C 5 i e C 5 g e C 4 l e C 5 i O C 4 h z Y s M T F 9 J n F 1 b 3 Q 7 L C Z x d W 9 0 O 1 N l Y 3 R p b 2 4 x L 0 9 y Y W w t U G 9 p b n Q v Q X V 0 b 1 J l b W 9 2 Z W R D b 2 x 1 b W 5 z M S 5 7 4 L m A 4 L i a 4 L i t 4 L i j 4 L m M 4 L m C 4 L i X 4 L i j L D E y f S Z x d W 9 0 O y w m c X V v d D t T Z W N 0 a W 9 u M S 9 P c m F s L V B v a W 5 0 L 0 F 1 d G 9 S Z W 1 v d m V k Q 2 9 s d W 1 u c z E u e + C 4 r e C 4 t e C 5 g O C 4 o e C 4 p S w x M 3 0 m c X V v d D s s J n F 1 b 3 Q 7 U 2 V j d G l v b j E v T 3 J h b C 1 Q b 2 l u d C 9 B d X R v U m V t b 3 Z l Z E N v b H V t b n M x L n t T d W J q Z W N 0 L D E 0 f S Z x d W 9 0 O y w m c X V v d D t T Z W N 0 a W 9 u M S 9 P c m F s L V B v a W 5 0 L 0 F 1 d G 9 S Z W 1 v d m V k Q 2 9 s d W 1 u c z E u e + C 4 g e C 4 o + C 4 o + C 4 o e C 4 g e C 4 s u C 4 o z E s M T V 9 J n F 1 b 3 Q 7 L C Z x d W 9 0 O 1 N l Y 3 R p b 2 4 x L 0 9 y Y W w t U G 9 p b n Q v Q X V 0 b 1 J l b W 9 2 Z W R D b 2 x 1 b W 5 z M S 5 7 4 L i B 4 L i j 4 L i j 4 L i h 4 L i B 4 L i y 4 L i j M i w x N n 0 m c X V v d D s s J n F 1 b 3 Q 7 U 2 V j d G l v b j E v T 3 J h b C 1 Q b 2 l u d C 9 B d X R v U m V t b 3 Z l Z E N v b H V t b n M x L n v g u I H g u K P g u K P g u K H g u I H g u L L g u K M z L D E 3 f S Z x d W 9 0 O y w m c X V v d D t T Z W N 0 a W 9 u M S 9 P c m F s L V B v a W 5 0 L 0 F 1 d G 9 S Z W 1 v d m V k Q 2 9 s d W 1 u c z E u e + C 4 m + C 4 o + C 4 s O C 5 g O C 4 o e C 4 t O C 4 m T E s M T h 9 J n F 1 b 3 Q 7 L C Z x d W 9 0 O 1 N l Y 3 R p b 2 4 x L 0 9 y Y W w t U G 9 p b n Q v Q X V 0 b 1 J l b W 9 2 Z W R D b 2 x 1 b W 5 z M S 5 7 4 L i b 4 L i j 4 L i w 4 L m A 4 L i h 4 L i 0 4 L i Z M i w x O X 0 m c X V v d D s s J n F 1 b 3 Q 7 U 2 V j d G l v b j E v T 3 J h b C 1 Q b 2 l u d C 9 B d X R v U m V t b 3 Z l Z E N v b H V t b n M x L n v g u J v g u K P g u L D g u Y D g u K H g u L T g u J k z L D I w f S Z x d W 9 0 O y w m c X V v d D t T Z W N 0 a W 9 u M S 9 P c m F s L V B v a W 5 0 L 0 F 1 d G 9 S Z W 1 v d m V k Q 2 9 s d W 1 u c z E u e + C 5 g e C 4 g e C 5 i e C 5 h O C 4 g i w y M X 0 m c X V v d D s s J n F 1 b 3 Q 7 U 2 V j d G l v b j E v T 3 J h b C 1 Q b 2 l u d C 9 B d X R v U m V t b 3 Z l Z E N v b H V t b n M x L n v g u K r g u J b g u L L g u J n g u L D g u I H g u L L g u K P g u J T g u L P g u Y D g u J n g u L T g u J n g u I f g u L L g u J k s M j J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Q b 3 N 0 Z X I t U G 9 p b n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S 0 x O V Q w M z o y O T o x N y 4 3 N D E w N j k 5 W i I g L z 4 8 R W 5 0 c n k g V H l w Z T 0 i R m l s b E N v b H V t b l R 5 c G V z I i B W Y W x 1 Z T 0 i c 0 F 3 W U d C Z 1 l H Q m d Z R 0 F B Q U F B d 1 l H Q U F B Q U F R R U J B U U E 9 I i A v P j x F b n R y e S B U e X B l P S J G a W x s Q 2 9 s d W 1 u T m F t Z X M i I F Z h b H V l P S J z W y Z x d W 9 0 O + C 4 p e C 4 s + C 4 l O C 4 s e C 4 m i Z x d W 9 0 O y w m c X V v d D v g u K P g u K v g u L H g u K o m c X V v d D s s J n F 1 b 3 Q 7 4 L i q 4 L i W 4 L i y 4 L i a 4 L i x 4 L i Z J n F 1 b 3 Q 7 L C Z x d W 9 0 O + C 4 i u C 4 t + C 5 i O C 4 r e C 4 n O C 4 u e C 5 i e C 4 o + C 4 s e C 4 m u C 4 n O C 4 t O C 4 l O C 4 i u C 4 r e C 4 m i Z x d W 9 0 O y w m c X V v d D t U e X B l J n F 1 b 3 Q 7 L C Z x d W 9 0 O + C 4 i u C 4 t + C 5 i O C 4 r e C 4 m u C 4 l + C 4 h O C 4 p + C 4 s u C 4 o S Z x d W 9 0 O y w m c X V v d D v g u J z g u L n g u Y n g u Y H g u J X g u Y j g u I c x J n F 1 b 3 Q 7 L C Z x d W 9 0 O + C 4 n O C 4 u e C 5 i e C 5 g e C 4 l e C 5 i O C 4 h z I m c X V v d D s s J n F 1 b 3 Q 7 4 L i c 4 L i 5 4 L m J 4 L m B 4 L i V 4 L m I 4 L i H M y Z x d W 9 0 O y w m c X V v d D v g u J z g u L n g u Y n g u Y H g u J X g u Y j g u I c 0 J n F 1 b 3 Q 7 L C Z x d W 9 0 O + C 4 n O C 4 u e C 5 i e C 5 g e C 4 l e C 5 i O C 4 h z U m c X V v d D s s J n F 1 b 3 Q 7 4 L i c 4 L i 5 4 L m J 4 L m B 4 L i V 4 L m I 4 L i H N i Z x d W 9 0 O y w m c X V v d D v g u Y D g u J r g u K 3 g u K P g u Y z g u Y L g u J f g u K M m c X V v d D s s J n F 1 b 3 Q 7 4 L i t 4 L i 1 4 L m A 4 L i h 4 L i l J n F 1 b 3 Q 7 L C Z x d W 9 0 O 1 N 1 Y m p l Y 3 Q m c X V v d D s s J n F 1 b 3 Q 7 4 L i B 4 L i j 4 L i j 4 L i h 4 L i B 4 L i y 4 L i j M S Z x d W 9 0 O y w m c X V v d D v g u I H g u K P g u K P g u K H g u I H g u L L g u K M y J n F 1 b 3 Q 7 L C Z x d W 9 0 O + C 4 g e C 4 o + C 4 o + C 4 o e C 4 g e C 4 s u C 4 o z M m c X V v d D s s J n F 1 b 3 Q 7 4 L i b 4 L i j 4 L i w 4 L m A 4 L i h 4 L i 0 4 L i Z M S Z x d W 9 0 O y w m c X V v d D v g u J v g u K P g u L D g u Y D g u K H g u L T g u J k y J n F 1 b 3 Q 7 L C Z x d W 9 0 O + C 4 m + C 4 o + C 4 s O C 5 g O C 4 o e C 4 t O C 4 m T M m c X V v d D s s J n F 1 b 3 Q 7 4 L m B 4 L i B 4 L m J 4 L m E 4 L i C J n F 1 b 3 Q 7 L C Z x d W 9 0 O + C 4 q u C 4 l u C 4 s u C 4 m e C 4 s O C 4 g e C 4 s u C 4 o + C 4 l O C 4 s + C 5 g O C 4 m e C 4 t O C 4 m e C 4 h + C 4 s u C 4 m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Y j R i Y T B j O C 0 w Z D k w L T Q 0 N j M t O T B j N i 0 x Z W M 2 N j R h Z j U 2 O T Q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b 3 N 0 Z X I t U G 9 p b n Q v Q X V 0 b 1 J l b W 9 2 Z W R D b 2 x 1 b W 5 z M S 5 7 4 L i l 4 L i z 4 L i U 4 L i x 4 L i a L D B 9 J n F 1 b 3 Q 7 L C Z x d W 9 0 O 1 N l Y 3 R p b 2 4 x L 1 B v c 3 R l c i 1 Q b 2 l u d C 9 B d X R v U m V t b 3 Z l Z E N v b H V t b n M x L n v g u K P g u K v g u L H g u K o s M X 0 m c X V v d D s s J n F 1 b 3 Q 7 U 2 V j d G l v b j E v U G 9 z d G V y L V B v a W 5 0 L 0 F 1 d G 9 S Z W 1 v d m V k Q 2 9 s d W 1 u c z E u e + C 4 q u C 4 l u C 4 s u C 4 m u C 4 s e C 4 m S w y f S Z x d W 9 0 O y w m c X V v d D t T Z W N 0 a W 9 u M S 9 Q b 3 N 0 Z X I t U G 9 p b n Q v Q X V 0 b 1 J l b W 9 2 Z W R D b 2 x 1 b W 5 z M S 5 7 4 L i K 4 L i 3 4 L m I 4 L i t 4 L i c 4 L i 5 4 L m J 4 L i j 4 L i x 4 L i a 4 L i c 4 L i 0 4 L i U 4 L i K 4 L i t 4 L i a L D N 9 J n F 1 b 3 Q 7 L C Z x d W 9 0 O 1 N l Y 3 R p b 2 4 x L 1 B v c 3 R l c i 1 Q b 2 l u d C 9 B d X R v U m V t b 3 Z l Z E N v b H V t b n M x L n t U e X B l L D R 9 J n F 1 b 3 Q 7 L C Z x d W 9 0 O 1 N l Y 3 R p b 2 4 x L 1 B v c 3 R l c i 1 Q b 2 l u d C 9 B d X R v U m V t b 3 Z l Z E N v b H V t b n M x L n v g u I r g u L f g u Y j g u K 3 g u J r g u J f g u I T g u K f g u L L g u K E s N X 0 m c X V v d D s s J n F 1 b 3 Q 7 U 2 V j d G l v b j E v U G 9 z d G V y L V B v a W 5 0 L 0 F 1 d G 9 S Z W 1 v d m V k Q 2 9 s d W 1 u c z E u e + C 4 n O C 4 u e C 5 i e C 5 g e C 4 l e C 5 i O C 4 h z E s N n 0 m c X V v d D s s J n F 1 b 3 Q 7 U 2 V j d G l v b j E v U G 9 z d G V y L V B v a W 5 0 L 0 F 1 d G 9 S Z W 1 v d m V k Q 2 9 s d W 1 u c z E u e + C 4 n O C 4 u e C 5 i e C 5 g e C 4 l e C 5 i O C 4 h z I s N 3 0 m c X V v d D s s J n F 1 b 3 Q 7 U 2 V j d G l v b j E v U G 9 z d G V y L V B v a W 5 0 L 0 F 1 d G 9 S Z W 1 v d m V k Q 2 9 s d W 1 u c z E u e + C 4 n O C 4 u e C 5 i e C 5 g e C 4 l e C 5 i O C 4 h z M s O H 0 m c X V v d D s s J n F 1 b 3 Q 7 U 2 V j d G l v b j E v U G 9 z d G V y L V B v a W 5 0 L 0 F 1 d G 9 S Z W 1 v d m V k Q 2 9 s d W 1 u c z E u e + C 4 n O C 4 u e C 5 i e C 5 g e C 4 l e C 5 i O C 4 h z Q s O X 0 m c X V v d D s s J n F 1 b 3 Q 7 U 2 V j d G l v b j E v U G 9 z d G V y L V B v a W 5 0 L 0 F 1 d G 9 S Z W 1 v d m V k Q 2 9 s d W 1 u c z E u e + C 4 n O C 4 u e C 5 i e C 5 g e C 4 l e C 5 i O C 4 h z U s M T B 9 J n F 1 b 3 Q 7 L C Z x d W 9 0 O 1 N l Y 3 R p b 2 4 x L 1 B v c 3 R l c i 1 Q b 2 l u d C 9 B d X R v U m V t b 3 Z l Z E N v b H V t b n M x L n v g u J z g u L n g u Y n g u Y H g u J X g u Y j g u I c 2 L D E x f S Z x d W 9 0 O y w m c X V v d D t T Z W N 0 a W 9 u M S 9 Q b 3 N 0 Z X I t U G 9 p b n Q v Q X V 0 b 1 J l b W 9 2 Z W R D b 2 x 1 b W 5 z M S 5 7 4 L m A 4 L i a 4 L i t 4 L i j 4 L m M 4 L m C 4 L i X 4 L i j L D E y f S Z x d W 9 0 O y w m c X V v d D t T Z W N 0 a W 9 u M S 9 Q b 3 N 0 Z X I t U G 9 p b n Q v Q X V 0 b 1 J l b W 9 2 Z W R D b 2 x 1 b W 5 z M S 5 7 4 L i t 4 L i 1 4 L m A 4 L i h 4 L i l L D E z f S Z x d W 9 0 O y w m c X V v d D t T Z W N 0 a W 9 u M S 9 Q b 3 N 0 Z X I t U G 9 p b n Q v Q X V 0 b 1 J l b W 9 2 Z W R D b 2 x 1 b W 5 z M S 5 7 U 3 V i a m V j d C w x N H 0 m c X V v d D s s J n F 1 b 3 Q 7 U 2 V j d G l v b j E v U G 9 z d G V y L V B v a W 5 0 L 0 F 1 d G 9 S Z W 1 v d m V k Q 2 9 s d W 1 u c z E u e + C 4 g e C 4 o + C 4 o + C 4 o e C 4 g e C 4 s u C 4 o z E s M T V 9 J n F 1 b 3 Q 7 L C Z x d W 9 0 O 1 N l Y 3 R p b 2 4 x L 1 B v c 3 R l c i 1 Q b 2 l u d C 9 B d X R v U m V t b 3 Z l Z E N v b H V t b n M x L n v g u I H g u K P g u K P g u K H g u I H g u L L g u K M y L D E 2 f S Z x d W 9 0 O y w m c X V v d D t T Z W N 0 a W 9 u M S 9 Q b 3 N 0 Z X I t U G 9 p b n Q v Q X V 0 b 1 J l b W 9 2 Z W R D b 2 x 1 b W 5 z M S 5 7 4 L i B 4 L i j 4 L i j 4 L i h 4 L i B 4 L i y 4 L i j M y w x N 3 0 m c X V v d D s s J n F 1 b 3 Q 7 U 2 V j d G l v b j E v U G 9 z d G V y L V B v a W 5 0 L 0 F 1 d G 9 S Z W 1 v d m V k Q 2 9 s d W 1 u c z E u e + C 4 m + C 4 o + C 4 s O C 5 g O C 4 o e C 4 t O C 4 m T E s M T h 9 J n F 1 b 3 Q 7 L C Z x d W 9 0 O 1 N l Y 3 R p b 2 4 x L 1 B v c 3 R l c i 1 Q b 2 l u d C 9 B d X R v U m V t b 3 Z l Z E N v b H V t b n M x L n v g u J v g u K P g u L D g u Y D g u K H g u L T g u J k y L D E 5 f S Z x d W 9 0 O y w m c X V v d D t T Z W N 0 a W 9 u M S 9 Q b 3 N 0 Z X I t U G 9 p b n Q v Q X V 0 b 1 J l b W 9 2 Z W R D b 2 x 1 b W 5 z M S 5 7 4 L i b 4 L i j 4 L i w 4 L m A 4 L i h 4 L i 0 4 L i Z M y w y M H 0 m c X V v d D s s J n F 1 b 3 Q 7 U 2 V j d G l v b j E v U G 9 z d G V y L V B v a W 5 0 L 0 F 1 d G 9 S Z W 1 v d m V k Q 2 9 s d W 1 u c z E u e + C 5 g e C 4 g e C 5 i e C 5 h O C 4 g i w y M X 0 m c X V v d D s s J n F 1 b 3 Q 7 U 2 V j d G l v b j E v U G 9 z d G V y L V B v a W 5 0 L 0 F 1 d G 9 S Z W 1 v d m V k Q 2 9 s d W 1 u c z E u e + C 4 q u C 4 l u C 4 s u C 4 m e C 4 s O C 4 g e C 4 s u C 4 o + C 4 l O C 4 s + C 5 g O C 4 m e C 4 t O C 4 m e C 4 h + C 4 s u C 4 m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B v c 3 R l c i 1 Q b 2 l u d C 9 B d X R v U m V t b 3 Z l Z E N v b H V t b n M x L n v g u K X g u L P g u J T g u L H g u J o s M H 0 m c X V v d D s s J n F 1 b 3 Q 7 U 2 V j d G l v b j E v U G 9 z d G V y L V B v a W 5 0 L 0 F 1 d G 9 S Z W 1 v d m V k Q 2 9 s d W 1 u c z E u e + C 4 o + C 4 q + C 4 s e C 4 q i w x f S Z x d W 9 0 O y w m c X V v d D t T Z W N 0 a W 9 u M S 9 Q b 3 N 0 Z X I t U G 9 p b n Q v Q X V 0 b 1 J l b W 9 2 Z W R D b 2 x 1 b W 5 z M S 5 7 4 L i q 4 L i W 4 L i y 4 L i a 4 L i x 4 L i Z L D J 9 J n F 1 b 3 Q 7 L C Z x d W 9 0 O 1 N l Y 3 R p b 2 4 x L 1 B v c 3 R l c i 1 Q b 2 l u d C 9 B d X R v U m V t b 3 Z l Z E N v b H V t b n M x L n v g u I r g u L f g u Y j g u K 3 g u J z g u L n g u Y n g u K P g u L H g u J r g u J z g u L T g u J T g u I r g u K 3 g u J o s M 3 0 m c X V v d D s s J n F 1 b 3 Q 7 U 2 V j d G l v b j E v U G 9 z d G V y L V B v a W 5 0 L 0 F 1 d G 9 S Z W 1 v d m V k Q 2 9 s d W 1 u c z E u e 1 R 5 c G U s N H 0 m c X V v d D s s J n F 1 b 3 Q 7 U 2 V j d G l v b j E v U G 9 z d G V y L V B v a W 5 0 L 0 F 1 d G 9 S Z W 1 v d m V k Q 2 9 s d W 1 u c z E u e + C 4 i u C 4 t + C 5 i O C 4 r e C 4 m u C 4 l + C 4 h O C 4 p + C 4 s u C 4 o S w 1 f S Z x d W 9 0 O y w m c X V v d D t T Z W N 0 a W 9 u M S 9 Q b 3 N 0 Z X I t U G 9 p b n Q v Q X V 0 b 1 J l b W 9 2 Z W R D b 2 x 1 b W 5 z M S 5 7 4 L i c 4 L i 5 4 L m J 4 L m B 4 L i V 4 L m I 4 L i H M S w 2 f S Z x d W 9 0 O y w m c X V v d D t T Z W N 0 a W 9 u M S 9 Q b 3 N 0 Z X I t U G 9 p b n Q v Q X V 0 b 1 J l b W 9 2 Z W R D b 2 x 1 b W 5 z M S 5 7 4 L i c 4 L i 5 4 L m J 4 L m B 4 L i V 4 L m I 4 L i H M i w 3 f S Z x d W 9 0 O y w m c X V v d D t T Z W N 0 a W 9 u M S 9 Q b 3 N 0 Z X I t U G 9 p b n Q v Q X V 0 b 1 J l b W 9 2 Z W R D b 2 x 1 b W 5 z M S 5 7 4 L i c 4 L i 5 4 L m J 4 L m B 4 L i V 4 L m I 4 L i H M y w 4 f S Z x d W 9 0 O y w m c X V v d D t T Z W N 0 a W 9 u M S 9 Q b 3 N 0 Z X I t U G 9 p b n Q v Q X V 0 b 1 J l b W 9 2 Z W R D b 2 x 1 b W 5 z M S 5 7 4 L i c 4 L i 5 4 L m J 4 L m B 4 L i V 4 L m I 4 L i H N C w 5 f S Z x d W 9 0 O y w m c X V v d D t T Z W N 0 a W 9 u M S 9 Q b 3 N 0 Z X I t U G 9 p b n Q v Q X V 0 b 1 J l b W 9 2 Z W R D b 2 x 1 b W 5 z M S 5 7 4 L i c 4 L i 5 4 L m J 4 L m B 4 L i V 4 L m I 4 L i H N S w x M H 0 m c X V v d D s s J n F 1 b 3 Q 7 U 2 V j d G l v b j E v U G 9 z d G V y L V B v a W 5 0 L 0 F 1 d G 9 S Z W 1 v d m V k Q 2 9 s d W 1 u c z E u e + C 4 n O C 4 u e C 5 i e C 5 g e C 4 l e C 5 i O C 4 h z Y s M T F 9 J n F 1 b 3 Q 7 L C Z x d W 9 0 O 1 N l Y 3 R p b 2 4 x L 1 B v c 3 R l c i 1 Q b 2 l u d C 9 B d X R v U m V t b 3 Z l Z E N v b H V t b n M x L n v g u Y D g u J r g u K 3 g u K P g u Y z g u Y L g u J f g u K M s M T J 9 J n F 1 b 3 Q 7 L C Z x d W 9 0 O 1 N l Y 3 R p b 2 4 x L 1 B v c 3 R l c i 1 Q b 2 l u d C 9 B d X R v U m V t b 3 Z l Z E N v b H V t b n M x L n v g u K 3 g u L X g u Y D g u K H g u K U s M T N 9 J n F 1 b 3 Q 7 L C Z x d W 9 0 O 1 N l Y 3 R p b 2 4 x L 1 B v c 3 R l c i 1 Q b 2 l u d C 9 B d X R v U m V t b 3 Z l Z E N v b H V t b n M x L n t T d W J q Z W N 0 L D E 0 f S Z x d W 9 0 O y w m c X V v d D t T Z W N 0 a W 9 u M S 9 Q b 3 N 0 Z X I t U G 9 p b n Q v Q X V 0 b 1 J l b W 9 2 Z W R D b 2 x 1 b W 5 z M S 5 7 4 L i B 4 L i j 4 L i j 4 L i h 4 L i B 4 L i y 4 L i j M S w x N X 0 m c X V v d D s s J n F 1 b 3 Q 7 U 2 V j d G l v b j E v U G 9 z d G V y L V B v a W 5 0 L 0 F 1 d G 9 S Z W 1 v d m V k Q 2 9 s d W 1 u c z E u e + C 4 g e C 4 o + C 4 o + C 4 o e C 4 g e C 4 s u C 4 o z I s M T Z 9 J n F 1 b 3 Q 7 L C Z x d W 9 0 O 1 N l Y 3 R p b 2 4 x L 1 B v c 3 R l c i 1 Q b 2 l u d C 9 B d X R v U m V t b 3 Z l Z E N v b H V t b n M x L n v g u I H g u K P g u K P g u K H g u I H g u L L g u K M z L D E 3 f S Z x d W 9 0 O y w m c X V v d D t T Z W N 0 a W 9 u M S 9 Q b 3 N 0 Z X I t U G 9 p b n Q v Q X V 0 b 1 J l b W 9 2 Z W R D b 2 x 1 b W 5 z M S 5 7 4 L i b 4 L i j 4 L i w 4 L m A 4 L i h 4 L i 0 4 L i Z M S w x O H 0 m c X V v d D s s J n F 1 b 3 Q 7 U 2 V j d G l v b j E v U G 9 z d G V y L V B v a W 5 0 L 0 F 1 d G 9 S Z W 1 v d m V k Q 2 9 s d W 1 u c z E u e + C 4 m + C 4 o + C 4 s O C 5 g O C 4 o e C 4 t O C 4 m T I s M T l 9 J n F 1 b 3 Q 7 L C Z x d W 9 0 O 1 N l Y 3 R p b 2 4 x L 1 B v c 3 R l c i 1 Q b 2 l u d C 9 B d X R v U m V t b 3 Z l Z E N v b H V t b n M x L n v g u J v g u K P g u L D g u Y D g u K H g u L T g u J k z L D I w f S Z x d W 9 0 O y w m c X V v d D t T Z W N 0 a W 9 u M S 9 Q b 3 N 0 Z X I t U G 9 p b n Q v Q X V 0 b 1 J l b W 9 2 Z W R D b 2 x 1 b W 5 z M S 5 7 4 L m B 4 L i B 4 L m J 4 L m E 4 L i C L D I x f S Z x d W 9 0 O y w m c X V v d D t T Z W N 0 a W 9 u M S 9 Q b 3 N 0 Z X I t U G 9 p b n Q v Q X V 0 b 1 J l b W 9 2 Z W R D b 2 x 1 b W 5 z M S 5 7 4 L i q 4 L i W 4 L i y 4 L i Z 4 L i w 4 L i B 4 L i y 4 L i j 4 L i U 4 L i z 4 L m A 4 L i Z 4 L i 0 4 L i Z 4 L i H 4 L i y 4 L i Z L D I y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w Z X J 0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H B l c n R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w Z X J 0 c y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w Z X J 0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R p Y 2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d G l j b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m F s L V B v a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Y W w t U G 9 p b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b 3 N 0 Z X I t U G 9 p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z d G V y L V B v a W 5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z d G V y L V B v a W 5 0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Y W w t U G 9 p b n Q v R m l s d G V y Z W Q l M j B S b 3 d z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Y E j x 3 P z l q T J f I 9 N g p 8 n + a A A A A A A I A A A A A A B B m A A A A A Q A A I A A A A C J + x h z I h l I w h c N u 0 r o o c W Y Z b Q v y c J y c c 0 h R N y f 9 n S X 9 A A A A A A 6 A A A A A A g A A I A A A A J L j d p B f Y m M 5 R W i N K 3 W J O M 9 6 O a D + P 7 h X y L a P c F B e p 7 t Q U A A A A H g R l 0 R W K 8 h V G o e Z k z J 0 S + O z O Y 7 C d 6 P J 3 u o D k z 1 u e a P + u 8 Y 9 M t 2 x + 1 K z q x Y q i + C k d A V / F O 7 6 l w S 6 0 m o x A m Y g 8 q T c 6 a 2 f N v 5 z t 6 8 S 6 a j z B w / R Q A A A A I R 6 P C l p U 4 5 / + L / b i L K y 3 G l T D n 4 P q M u N T N q B b v R / k a C U z T N 2 I Y o 4 N h k Z Y G k W 3 / 2 w K S 6 Q 6 K P X W q g A w r R r h 9 R h 6 D M = < / D a t a M a s h u p > 
</file>

<file path=customXml/itemProps1.xml><?xml version="1.0" encoding="utf-8"?>
<ds:datastoreItem xmlns:ds="http://schemas.openxmlformats.org/officeDocument/2006/customXml" ds:itemID="{5FD80061-0675-4CF3-AAA2-B1B9902EDB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key</vt:lpstr>
      <vt:lpstr>Data</vt:lpstr>
      <vt:lpstr>XAmountArticle</vt:lpstr>
      <vt:lpstr>Article</vt:lpstr>
      <vt:lpstr>RoomProceeding</vt:lpstr>
      <vt:lpstr>PT-Expert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ชุนชวนคลิก P</dc:creator>
  <cp:lastModifiedBy>ชุนชวนคลิก P</cp:lastModifiedBy>
  <dcterms:created xsi:type="dcterms:W3CDTF">2025-03-03T00:48:17Z</dcterms:created>
  <dcterms:modified xsi:type="dcterms:W3CDTF">2025-05-26T02:53:56Z</dcterms:modified>
</cp:coreProperties>
</file>