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imelines/timeline1.xml" ContentType="application/vnd.ms-excel.timelin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dumail-my.sharepoint.com/personal/bunpod_pij_dusit_ac_th/Documents/_SDU@MyWork/_Innovations/"/>
    </mc:Choice>
  </mc:AlternateContent>
  <xr:revisionPtr revIDLastSave="0" documentId="8_{E92B5E32-5837-4750-9EAE-DFAF0B3EE1ED}" xr6:coauthVersionLast="47" xr6:coauthVersionMax="47" xr10:uidLastSave="{00000000-0000-0000-0000-000000000000}"/>
  <bookViews>
    <workbookView showSheetTabs="0" xWindow="-110" yWindow="-110" windowWidth="19420" windowHeight="10300" activeTab="1" xr2:uid="{EA418242-E022-4E11-AC63-4C8A87E9E827}"/>
  </bookViews>
  <sheets>
    <sheet name="Setting" sheetId="1" r:id="rId1"/>
    <sheet name="รายการรับ-จ่ายวัน" sheetId="2" r:id="rId2"/>
    <sheet name="รายการสรุป" sheetId="3" r:id="rId3"/>
    <sheet name="Sheet4" sheetId="11" state="hidden" r:id="rId4"/>
  </sheets>
  <definedNames>
    <definedName name="NativeTimeline_วันเดือนปี">#N/A</definedName>
  </definedNames>
  <calcPr calcId="191029"/>
  <pivotCaches>
    <pivotCache cacheId="0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D1" i="2"/>
  <c r="C1" i="2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G1" i="3" s="1"/>
  <c r="G4" i="3" l="1"/>
  <c r="G2" i="3"/>
  <c r="G5" i="3"/>
  <c r="G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ชุนชวนคลิก</author>
  </authors>
  <commentList>
    <comment ref="F9" authorId="0" shapeId="0" xr:uid="{69C3759F-B2A0-49FB-85BB-0ABBD187E239}">
      <text>
        <r>
          <rPr>
            <b/>
            <sz val="18"/>
            <color indexed="10"/>
            <rFont val="TH Sarabun New"/>
            <family val="2"/>
            <scheme val="major"/>
          </rPr>
          <t>เมื่อมีการเพิ่ม/แก้ไขข้อมูลทุกครั้ง ให้กด Ctrl+Alt+F5</t>
        </r>
      </text>
    </comment>
  </commentList>
</comments>
</file>

<file path=xl/sharedStrings.xml><?xml version="1.0" encoding="utf-8"?>
<sst xmlns="http://schemas.openxmlformats.org/spreadsheetml/2006/main" count="48" uniqueCount="38">
  <si>
    <t>รายการ</t>
  </si>
  <si>
    <t>รายได้หลัก (เงินเดือน)</t>
  </si>
  <si>
    <t>รายได้อื่น ๆ</t>
  </si>
  <si>
    <t>รายได้รอง (พิเศษ)</t>
  </si>
  <si>
    <t>ค่าอาหาร</t>
  </si>
  <si>
    <t>ค่าที่พัก (เช่า/ผ่อน)</t>
  </si>
  <si>
    <t>ค่าสาธารณูปโภค</t>
  </si>
  <si>
    <t>ค่าเสื้อผ้า/ของใช้</t>
  </si>
  <si>
    <t>ค่ายา</t>
  </si>
  <si>
    <t>ค่าเดินทาง</t>
  </si>
  <si>
    <t>ค่าใช้จ่ายจำเป็นอื่น ๆ</t>
  </si>
  <si>
    <t>ค่าล็อตเตอรี่ / หวย</t>
  </si>
  <si>
    <t>ค่าบุหรี่ / สุรา</t>
  </si>
  <si>
    <t>จ่ายเงินต้นหนี้สิน</t>
  </si>
  <si>
    <t>จ่ายดอกเบี้ย</t>
  </si>
  <si>
    <t>จ่ายค่าเลี้ยงดูพ่อแม่</t>
  </si>
  <si>
    <t>จ่ายค่าพักผ่อน/ท่องเที่ยว</t>
  </si>
  <si>
    <t>จ่ายเงินทำบุญ</t>
  </si>
  <si>
    <t>ค่าใช้จ่ายอื่น ๆ</t>
  </si>
  <si>
    <t>วันเดือนปี</t>
  </si>
  <si>
    <t>จำนวนรับ (บาท)</t>
  </si>
  <si>
    <t>จำนวนจ่าย (บาท)</t>
  </si>
  <si>
    <t>หมายเหตุ</t>
  </si>
  <si>
    <t>รวมทั้งสิ้น (บาท)</t>
  </si>
  <si>
    <t>รายรับ</t>
  </si>
  <si>
    <t>รายจ่ายจำเป็น</t>
  </si>
  <si>
    <t>รายจ่ายไม่จำเป็น</t>
  </si>
  <si>
    <t>แผนการออม (%)</t>
  </si>
  <si>
    <t>เงินคงเหลือ</t>
  </si>
  <si>
    <t xml:space="preserve">รายจ่ายอื่น ๆ </t>
  </si>
  <si>
    <t>ต้องการบันทึกรายการใหม่ ไปช่องสุดท้ายของรายการแล้วกด Tab</t>
  </si>
  <si>
    <t>Row Labels</t>
  </si>
  <si>
    <t>Grand Total</t>
  </si>
  <si>
    <t>พ.ย.</t>
  </si>
  <si>
    <t>รายจ่าย</t>
  </si>
  <si>
    <t>ม.ค.</t>
  </si>
  <si>
    <t>คำแนะนำที่ควรรู้</t>
  </si>
  <si>
    <t>ตัวอย่าง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</si>
</sst>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dd\ ดดดด\ bbbb"/>
    <numFmt numFmtId="188" formatCode="##%"/>
  </numFmts>
  <fonts count="13" x14ac:knownFonts="1">
    <font>
      <sz val="11"/>
      <color theme="1"/>
      <name val="TH Sarabun New"/>
      <family val="2"/>
      <charset val="222"/>
      <scheme val="minor"/>
    </font>
    <font>
      <sz val="16"/>
      <color theme="1"/>
      <name val="TH Sarabun New"/>
      <family val="2"/>
      <charset val="222"/>
      <scheme val="minor"/>
    </font>
    <font>
      <b/>
      <sz val="16"/>
      <color theme="1"/>
      <name val="TH Sarabun New"/>
      <family val="2"/>
      <scheme val="minor"/>
    </font>
    <font>
      <b/>
      <sz val="22"/>
      <color theme="0"/>
      <name val="TH Sarabun New"/>
      <family val="2"/>
      <scheme val="minor"/>
    </font>
    <font>
      <b/>
      <sz val="24"/>
      <color theme="1"/>
      <name val="TH Sarabun New"/>
      <family val="2"/>
      <scheme val="minor"/>
    </font>
    <font>
      <b/>
      <sz val="24"/>
      <name val="TH Sarabun New"/>
      <family val="2"/>
      <scheme val="minor"/>
    </font>
    <font>
      <b/>
      <sz val="20"/>
      <name val="TH Sarabun New"/>
      <family val="2"/>
      <scheme val="minor"/>
    </font>
    <font>
      <b/>
      <sz val="22"/>
      <color theme="1"/>
      <name val="TH Sarabun New"/>
      <family val="2"/>
      <scheme val="minor"/>
    </font>
    <font>
      <b/>
      <sz val="18"/>
      <color theme="1"/>
      <name val="TH Sarabun New"/>
      <family val="2"/>
      <scheme val="minor"/>
    </font>
    <font>
      <sz val="16"/>
      <color rgb="FFFF0000"/>
      <name val="TH Sarabun New"/>
      <family val="2"/>
      <charset val="222"/>
      <scheme val="minor"/>
    </font>
    <font>
      <sz val="11"/>
      <color theme="1"/>
      <name val="TH Sarabun New"/>
      <family val="2"/>
      <charset val="222"/>
      <scheme val="minor"/>
    </font>
    <font>
      <b/>
      <sz val="18"/>
      <color indexed="10"/>
      <name val="TH Sarabun New"/>
      <family val="2"/>
      <scheme val="major"/>
    </font>
    <font>
      <b/>
      <sz val="16"/>
      <color rgb="FFFF0000"/>
      <name val="TH Sarabun Ne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horizontal="center"/>
    </xf>
    <xf numFmtId="187" fontId="1" fillId="0" borderId="0" xfId="0" applyNumberFormat="1" applyFont="1"/>
    <xf numFmtId="0" fontId="1" fillId="0" borderId="0" xfId="0" applyFont="1" applyAlignment="1">
      <alignment horizontal="center"/>
    </xf>
    <xf numFmtId="4" fontId="1" fillId="3" borderId="0" xfId="0" applyNumberFormat="1" applyFont="1" applyFill="1"/>
    <xf numFmtId="4" fontId="1" fillId="2" borderId="0" xfId="0" applyNumberFormat="1" applyFont="1" applyFill="1"/>
    <xf numFmtId="4" fontId="1" fillId="5" borderId="0" xfId="0" applyNumberFormat="1" applyFont="1" applyFill="1"/>
    <xf numFmtId="4" fontId="1" fillId="6" borderId="0" xfId="0" applyNumberFormat="1" applyFont="1" applyFill="1"/>
    <xf numFmtId="4" fontId="4" fillId="3" borderId="0" xfId="0" applyNumberFormat="1" applyFont="1" applyFill="1"/>
    <xf numFmtId="4" fontId="4" fillId="2" borderId="0" xfId="0" applyNumberFormat="1" applyFont="1" applyFill="1"/>
    <xf numFmtId="4" fontId="4" fillId="5" borderId="0" xfId="0" applyNumberFormat="1" applyFont="1" applyFill="1"/>
    <xf numFmtId="4" fontId="4" fillId="6" borderId="0" xfId="0" applyNumberFormat="1" applyFont="1" applyFill="1"/>
    <xf numFmtId="4" fontId="4" fillId="0" borderId="0" xfId="0" applyNumberFormat="1" applyFont="1"/>
    <xf numFmtId="0" fontId="6" fillId="0" borderId="0" xfId="0" applyFont="1" applyAlignment="1">
      <alignment horizontal="center"/>
    </xf>
    <xf numFmtId="4" fontId="5" fillId="3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6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88" fontId="3" fillId="7" borderId="1" xfId="0" applyNumberFormat="1" applyFont="1" applyFill="1" applyBorder="1" applyAlignment="1" applyProtection="1">
      <alignment horizontal="center"/>
      <protection locked="0"/>
    </xf>
    <xf numFmtId="4" fontId="8" fillId="3" borderId="0" xfId="0" applyNumberFormat="1" applyFont="1" applyFill="1"/>
    <xf numFmtId="4" fontId="8" fillId="2" borderId="0" xfId="0" applyNumberFormat="1" applyFont="1" applyFill="1"/>
    <xf numFmtId="187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pivotButton="1"/>
    <xf numFmtId="187" fontId="0" fillId="0" borderId="0" xfId="0" applyNumberFormat="1" applyAlignment="1">
      <alignment horizontal="left"/>
    </xf>
    <xf numFmtId="0" fontId="12" fillId="0" borderId="0" xfId="0" applyFont="1" applyAlignment="1">
      <alignment horizontal="right"/>
    </xf>
    <xf numFmtId="43" fontId="1" fillId="0" borderId="0" xfId="1" applyFont="1" applyProtection="1">
      <protection locked="0"/>
    </xf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43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6" tint="0.59996337778862885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  <numFmt numFmtId="187" formatCode="dd\ ดดดด\ bbbb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  <fill>
        <patternFill patternType="solid">
          <fgColor indexed="64"/>
          <bgColor rgb="FFFF996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  <fill>
        <patternFill patternType="solid">
          <fgColor indexed="64"/>
          <bgColor rgb="FFFF996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[TangLuer.xlsx]Sheet4!PivotTable3</c:name>
    <c:fmtId val="13"/>
  </c:pivotSource>
  <c:chart>
    <c:autoTitleDeleted val="0"/>
    <c:pivotFmts>
      <c:pivotFmt>
        <c:idx val="0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circle"/>
          <c:size val="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circle"/>
          <c:size val="4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25000"/>
              </a:schemeClr>
            </a:glo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Sheet4!$B$3</c:f>
              <c:strCache>
                <c:ptCount val="1"/>
                <c:pt idx="0">
                  <c:v>รายจ่าย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Sheet4!$A$4:$A$6</c:f>
              <c:strCache>
                <c:ptCount val="2"/>
                <c:pt idx="0">
                  <c:v>ม.ค.</c:v>
                </c:pt>
                <c:pt idx="1">
                  <c:v>พ.ย.</c:v>
                </c:pt>
              </c:strCache>
            </c:strRef>
          </c:cat>
          <c:val>
            <c:numRef>
              <c:f>Sheet4!$B$4:$B$6</c:f>
              <c:numCache>
                <c:formatCode>General</c:formatCode>
                <c:ptCount val="2"/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D-455B-BB86-7B64EFBB4D98}"/>
            </c:ext>
          </c:extLst>
        </c:ser>
        <c:ser>
          <c:idx val="1"/>
          <c:order val="1"/>
          <c:tx>
            <c:strRef>
              <c:f>Sheet4!$C$3</c:f>
              <c:strCache>
                <c:ptCount val="1"/>
                <c:pt idx="0">
                  <c:v>รายรับ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Sheet4!$A$4:$A$6</c:f>
              <c:strCache>
                <c:ptCount val="2"/>
                <c:pt idx="0">
                  <c:v>ม.ค.</c:v>
                </c:pt>
                <c:pt idx="1">
                  <c:v>พ.ย.</c:v>
                </c:pt>
              </c:strCache>
            </c:strRef>
          </c:cat>
          <c:val>
            <c:numRef>
              <c:f>Sheet4!$C$4:$C$6</c:f>
              <c:numCache>
                <c:formatCode>General</c:formatCode>
                <c:ptCount val="2"/>
                <c:pt idx="0">
                  <c:v>500</c:v>
                </c:pt>
                <c:pt idx="1">
                  <c:v>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D-455B-BB86-7B64EFBB4D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1001760479"/>
        <c:axId val="1001761311"/>
      </c:barChart>
      <c:catAx>
        <c:axId val="100176047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761311"/>
        <c:crosses val="autoZero"/>
        <c:auto val="1"/>
        <c:lblAlgn val="ctr"/>
        <c:lblOffset val="100"/>
        <c:noMultiLvlLbl val="0"/>
      </c:catAx>
      <c:valAx>
        <c:axId val="1001761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760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619;&#3634;&#3618;&#3585;&#3634;&#3619;&#3626;&#3619;&#3640;&#3611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#'&#3619;&#3634;&#3618;&#3585;&#3634;&#3619;&#3619;&#3633;&#3610;-&#3592;&#3656;&#3634;&#3618;&#3623;&#3633;&#3609;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158750</xdr:colOff>
      <xdr:row>1</xdr:row>
      <xdr:rowOff>6350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EC4835-8E2D-4F49-AD51-22313B3119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658"/>
        <a:stretch/>
      </xdr:blipFill>
      <xdr:spPr>
        <a:xfrm>
          <a:off x="0" y="0"/>
          <a:ext cx="1581150" cy="34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1173600</xdr:colOff>
      <xdr:row>0</xdr:row>
      <xdr:rowOff>355381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A560E-F128-4D0D-9E2F-725C4BE78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969"/>
        <a:stretch/>
      </xdr:blipFill>
      <xdr:spPr>
        <a:xfrm>
          <a:off x="0" y="0"/>
          <a:ext cx="1599424" cy="355381"/>
        </a:xfrm>
        <a:prstGeom prst="rect">
          <a:avLst/>
        </a:prstGeom>
      </xdr:spPr>
    </xdr:pic>
    <xdr:clientData/>
  </xdr:twoCellAnchor>
  <xdr:twoCellAnchor editAs="absolute">
    <xdr:from>
      <xdr:col>7</xdr:col>
      <xdr:colOff>73025</xdr:colOff>
      <xdr:row>0</xdr:row>
      <xdr:rowOff>76200</xdr:rowOff>
    </xdr:from>
    <xdr:to>
      <xdr:col>17</xdr:col>
      <xdr:colOff>139700</xdr:colOff>
      <xdr:row>3</xdr:row>
      <xdr:rowOff>114300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วันเดือนปี">
              <a:extLst>
                <a:ext uri="{FF2B5EF4-FFF2-40B4-BE49-F238E27FC236}">
                  <a16:creationId xmlns:a16="http://schemas.microsoft.com/office/drawing/2014/main" id="{F902FE14-ACE0-483D-BCF3-F22569B5919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วันเดือนปี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31175" y="76200"/>
              <a:ext cx="4641850" cy="1390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69849</xdr:colOff>
      <xdr:row>3</xdr:row>
      <xdr:rowOff>150812</xdr:rowOff>
    </xdr:from>
    <xdr:to>
      <xdr:col>17</xdr:col>
      <xdr:colOff>161924</xdr:colOff>
      <xdr:row>11</xdr:row>
      <xdr:rowOff>361950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C590E7-41AA-48F9-BD20-744CFEBF9E4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476274</xdr:colOff>
      <xdr:row>9</xdr:row>
      <xdr:rowOff>28039</xdr:rowOff>
    </xdr:to>
    <xdr:pic>
      <xdr:nvPicPr>
        <xdr:cNvPr id="11" name="Picture 10" descr="Warning with solid fill">
          <a:extLst>
            <a:ext uri="{FF2B5EF4-FFF2-40B4-BE49-F238E27FC236}">
              <a16:creationId xmlns:a16="http://schemas.microsoft.com/office/drawing/2014/main" id="{53488116-DB1A-EBDB-0DF5-8EE7ED18D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1529" y="0"/>
          <a:ext cx="476274" cy="4762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M1" refreshedDate="46051.922417708331" createdVersion="7" refreshedVersion="8" minRefreshableVersion="3" recordCount="4" xr:uid="{8796E2A3-BFDB-4FE8-A774-CE2641CF8495}">
  <cacheSource type="worksheet">
    <worksheetSource name="Tรายการรับจ่าย"/>
  </cacheSource>
  <cacheFields count="7">
    <cacheField name="วันเดือนปี" numFmtId="187">
      <sharedItems containsSemiMixedTypes="0" containsNonDate="0" containsDate="1" containsString="0" minDate="1900-01-21T00:00:00" maxDate="2021-11-27T00:00:00" count="4">
        <d v="1900-01-21T00:00:00"/>
        <d v="2021-11-22T00:00:00"/>
        <d v="2021-11-23T00:00:00"/>
        <d v="2021-11-26T00:00:00"/>
      </sharedItems>
      <fieldGroup par="6" base="0">
        <rangePr groupBy="months" startDate="1900-01-21T00:00:00" endDate="2021-11-27T00:00:00"/>
        <groupItems count="14">
          <s v="&lt;22/1/1900"/>
          <s v="ม.ค."/>
          <s v="ก.พ."/>
          <s v="มี.ค."/>
          <s v="เม.ย."/>
          <s v="พ.ค."/>
          <s v="มิ.ย."/>
          <s v="ก.ค."/>
          <s v="ส.ค."/>
          <s v="ก.ย."/>
          <s v="ต.ค."/>
          <s v="พ.ย."/>
          <s v="ธ.ค."/>
          <s v="&gt;27/11/2021"/>
        </groupItems>
      </fieldGroup>
    </cacheField>
    <cacheField name="รายการ" numFmtId="0">
      <sharedItems/>
    </cacheField>
    <cacheField name="จำนวนรับ (บาท)" numFmtId="43">
      <sharedItems containsString="0" containsBlank="1" containsNumber="1" containsInteger="1" minValue="400" maxValue="2500"/>
    </cacheField>
    <cacheField name="จำนวนจ่าย (บาท)" numFmtId="43">
      <sharedItems containsString="0" containsBlank="1" containsNumber="1" containsInteger="1" minValue="41" maxValue="41"/>
    </cacheField>
    <cacheField name="หมายเหตุ" numFmtId="0">
      <sharedItems containsNonDate="0" containsString="0" containsBlank="1"/>
    </cacheField>
    <cacheField name="Quarters" numFmtId="0" databaseField="0">
      <fieldGroup base="0">
        <rangePr groupBy="quarters" startDate="1900-01-21T00:00:00" endDate="2021-11-27T00:00:00"/>
        <groupItems count="6">
          <s v="&lt;22/1/1900"/>
          <s v="Qtr1"/>
          <s v="Qtr2"/>
          <s v="Qtr3"/>
          <s v="Qtr4"/>
          <s v="&gt;27/11/2021"/>
        </groupItems>
      </fieldGroup>
    </cacheField>
    <cacheField name="Years" numFmtId="0" databaseField="0">
      <fieldGroup base="0">
        <rangePr groupBy="years" startDate="1900-01-21T00:00:00" endDate="2021-11-27T00:00:00"/>
        <groupItems count="124">
          <s v="&lt;22/1/1900"/>
          <s v="1900"/>
          <s v="1901"/>
          <s v="1902"/>
          <s v="1903"/>
          <s v="1904"/>
          <s v="1905"/>
          <s v="1906"/>
          <s v="1907"/>
          <s v="1908"/>
          <s v="1909"/>
          <s v="1910"/>
          <s v="1911"/>
          <s v="1912"/>
          <s v="1913"/>
          <s v="1914"/>
          <s v="1915"/>
          <s v="1916"/>
          <s v="1917"/>
          <s v="1918"/>
          <s v="1919"/>
          <s v="1920"/>
          <s v="1921"/>
          <s v="1922"/>
          <s v="1923"/>
          <s v="1924"/>
          <s v="1925"/>
          <s v="1926"/>
          <s v="1927"/>
          <s v="1928"/>
          <s v="1929"/>
          <s v="1930"/>
          <s v="1931"/>
          <s v="1932"/>
          <s v="1933"/>
          <s v="1934"/>
          <s v="1935"/>
          <s v="1936"/>
          <s v="1937"/>
          <s v="1938"/>
          <s v="1939"/>
          <s v="1940"/>
          <s v="1941"/>
          <s v="1942"/>
          <s v="1943"/>
          <s v="1944"/>
          <s v="1945"/>
          <s v="1946"/>
          <s v="1947"/>
          <s v="1948"/>
          <s v="1949"/>
          <s v="1950"/>
          <s v="1951"/>
          <s v="1952"/>
          <s v="1953"/>
          <s v="1954"/>
          <s v="1955"/>
          <s v="1956"/>
          <s v="1957"/>
          <s v="1958"/>
          <s v="1959"/>
          <s v="1960"/>
          <s v="1961"/>
          <s v="1962"/>
          <s v="1963"/>
          <s v="1964"/>
          <s v="1965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&gt;27/11/2021"/>
        </groupItems>
      </fieldGroup>
    </cacheField>
  </cacheFields>
  <extLst>
    <ext xmlns:x14="http://schemas.microsoft.com/office/spreadsheetml/2009/9/main" uri="{725AE2AE-9491-48be-B2B4-4EB974FC3084}">
      <x14:pivotCacheDefinition pivotCacheId="124468685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s v="รายได้หลัก (เงินเดือน)"/>
    <n v="500"/>
    <m/>
    <m/>
  </r>
  <r>
    <x v="1"/>
    <s v="ค่ายา"/>
    <m/>
    <n v="41"/>
    <m/>
  </r>
  <r>
    <x v="2"/>
    <s v="รายได้หลัก (เงินเดือน)"/>
    <n v="2500"/>
    <m/>
    <m/>
  </r>
  <r>
    <x v="3"/>
    <s v="รายได้อื่น ๆ"/>
    <n v="4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01D045-5AC5-4536-9FDB-A96DE495D071}" name="PivotTable3" cacheId="0" applyNumberFormats="0" applyBorderFormats="0" applyFontFormats="0" applyPatternFormats="0" applyAlignmentFormats="0" applyWidthHeightFormats="1" dataCaption="Values" updatedVersion="8" minRefreshableVersion="5" useAutoFormatting="1" itemPrintTitles="1" createdVersion="7" indent="0" outline="1" outlineData="1" multipleFieldFilters="0" chartFormat="14">
  <location ref="A3:C6" firstHeaderRow="0" firstDataRow="1" firstDataCol="1"/>
  <pivotFields count="7">
    <pivotField axis="axisRow" numFmtId="187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dataField="1" showAll="0"/>
    <pivotField showAll="0"/>
    <pivotField showAll="0">
      <items count="7">
        <item sd="0" x="0"/>
        <item sd="0" x="1"/>
        <item sd="0" x="2"/>
        <item sd="0" x="3"/>
        <item x="4"/>
        <item x="5"/>
        <item t="default"/>
      </items>
    </pivotField>
    <pivotField showAll="0">
      <items count="12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x="122"/>
        <item x="123"/>
        <item t="default"/>
      </items>
    </pivotField>
  </pivotFields>
  <rowFields count="1">
    <field x="0"/>
  </rowFields>
  <rowItems count="3">
    <i>
      <x v="1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รายจ่าย" fld="3" baseField="0" baseItem="11"/>
    <dataField name="รายรับ" fld="2" baseField="0" baseItem="11"/>
  </dataFields>
  <chartFormats count="4">
    <chartFormat chart="1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30E17A-32B7-4F91-BD8A-CC7499F43C25}" name="Tรายการ" displayName="Tรายการ" ref="A1:A19" totalsRowShown="0" headerRowDxfId="42" dataDxfId="41">
  <autoFilter ref="A1:A19" xr:uid="{FD30E17A-32B7-4F91-BD8A-CC7499F43C25}"/>
  <tableColumns count="1">
    <tableColumn id="1" xr3:uid="{90695FAE-A339-49B5-A707-880A7C8DB5D5}" name="รายการ" dataDxfId="4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6AFCA8-A8DD-47BA-931A-EC3D43611831}" name="Tรายการรับจ่าย" displayName="Tรายการรับจ่าย" ref="A2:E6" totalsRowShown="0" headerRowDxfId="39" dataDxfId="38">
  <autoFilter ref="A2:E6" xr:uid="{0B6AFCA8-A8DD-47BA-931A-EC3D43611831}"/>
  <tableColumns count="5">
    <tableColumn id="1" xr3:uid="{2EF8B9FF-792A-4E96-9E62-D6DFA4B68248}" name="วันเดือนปี" dataDxfId="37"/>
    <tableColumn id="2" xr3:uid="{E50FE685-BD63-4418-BA7C-F2DEAEE8213E}" name="รายการ" dataDxfId="36"/>
    <tableColumn id="3" xr3:uid="{DFABB92C-DD03-40BB-8B6E-5B02B2638784}" name="จำนวนรับ (บาท)" dataDxfId="35" dataCellStyle="Comma"/>
    <tableColumn id="4" xr3:uid="{FBE876D3-71BB-47CB-AE55-07F4B40D5E5E}" name="จำนวนจ่าย (บาท)" dataDxfId="34" dataCellStyle="Comma"/>
    <tableColumn id="5" xr3:uid="{D2ED238C-822B-4874-B2CF-083889E12686}" name="หมายเหตุ" dataDxfId="33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B69DE5B-01F7-485A-AA42-584DF241BFC1}" name="Tรายการสรุป" displayName="Tรายการสรุป" ref="B2:C20" totalsRowShown="0" headerRowDxfId="32" dataDxfId="31">
  <autoFilter ref="B2:C20" xr:uid="{8B69DE5B-01F7-485A-AA42-584DF241BFC1}"/>
  <tableColumns count="2">
    <tableColumn id="1" xr3:uid="{57324620-3AB3-427C-AF4D-071B89FD3D53}" name="รายการ" dataDxfId="30">
      <calculatedColumnFormula>Setting!A2</calculatedColumnFormula>
    </tableColumn>
    <tableColumn id="3" xr3:uid="{C3B7C731-8C09-4DF7-8A9D-56966EF8ABE0}" name="รวมทั้งสิ้น (บาท)" dataDxfId="2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TH Sarabun New">
      <a:majorFont>
        <a:latin typeface="TH Sarabun New"/>
        <a:ea typeface=""/>
        <a:cs typeface="TH Sarabun New"/>
      </a:majorFont>
      <a:minorFont>
        <a:latin typeface="TH Sarabun New"/>
        <a:ea typeface=""/>
        <a:cs typeface="TH Sarabun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วันเดือนปี" xr10:uid="{4A3B094B-35DF-4B45-83EF-757EEC9604F0}" sourceName="วันเดือนปี">
  <pivotTables>
    <pivotTable tabId="11" name="PivotTable3"/>
  </pivotTables>
  <state minimalRefreshVersion="6" lastRefreshVersion="6" pivotCacheId="1244686858" filterType="unknown">
    <bounds startDate="1899-12-31T00:00:00" endDate="2022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วันเดือนปี" xr10:uid="{ECC0E9E5-4ED6-456F-BE0E-3400C8AE48D8}" cache="NativeTimeline_วันเดือนปี" caption="วันเดือนปี" level="2" selectionLevel="2" scrollPosition="2021-03-28T00:00:00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microsoft.com/office/2011/relationships/timeline" Target="../timelines/timeline1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0799-95BF-4661-A705-3F5E9A0BA0F1}">
  <dimension ref="A1:A19"/>
  <sheetViews>
    <sheetView workbookViewId="0">
      <selection activeCell="A21" sqref="A21"/>
    </sheetView>
  </sheetViews>
  <sheetFormatPr defaultColWidth="9" defaultRowHeight="24" x14ac:dyDescent="0.8"/>
  <cols>
    <col min="1" max="1" width="27.75" style="1" bestFit="1" customWidth="1"/>
    <col min="2" max="16384" width="9" style="1"/>
  </cols>
  <sheetData>
    <row r="1" spans="1:1" s="10" customFormat="1" x14ac:dyDescent="0.8">
      <c r="A1" s="10" t="s">
        <v>0</v>
      </c>
    </row>
    <row r="2" spans="1:1" x14ac:dyDescent="0.8">
      <c r="A2" s="3" t="s">
        <v>1</v>
      </c>
    </row>
    <row r="3" spans="1:1" x14ac:dyDescent="0.8">
      <c r="A3" s="3" t="s">
        <v>3</v>
      </c>
    </row>
    <row r="4" spans="1:1" x14ac:dyDescent="0.8">
      <c r="A4" s="3" t="s">
        <v>2</v>
      </c>
    </row>
    <row r="5" spans="1:1" x14ac:dyDescent="0.8">
      <c r="A5" s="2" t="s">
        <v>4</v>
      </c>
    </row>
    <row r="6" spans="1:1" x14ac:dyDescent="0.8">
      <c r="A6" s="2" t="s">
        <v>5</v>
      </c>
    </row>
    <row r="7" spans="1:1" x14ac:dyDescent="0.8">
      <c r="A7" s="2" t="s">
        <v>6</v>
      </c>
    </row>
    <row r="8" spans="1:1" x14ac:dyDescent="0.8">
      <c r="A8" s="2" t="s">
        <v>7</v>
      </c>
    </row>
    <row r="9" spans="1:1" x14ac:dyDescent="0.8">
      <c r="A9" s="2" t="s">
        <v>8</v>
      </c>
    </row>
    <row r="10" spans="1:1" x14ac:dyDescent="0.8">
      <c r="A10" s="2" t="s">
        <v>9</v>
      </c>
    </row>
    <row r="11" spans="1:1" x14ac:dyDescent="0.8">
      <c r="A11" s="2" t="s">
        <v>10</v>
      </c>
    </row>
    <row r="12" spans="1:1" x14ac:dyDescent="0.8">
      <c r="A12" s="4" t="s">
        <v>11</v>
      </c>
    </row>
    <row r="13" spans="1:1" x14ac:dyDescent="0.8">
      <c r="A13" s="4" t="s">
        <v>12</v>
      </c>
    </row>
    <row r="14" spans="1:1" x14ac:dyDescent="0.8">
      <c r="A14" s="6" t="s">
        <v>13</v>
      </c>
    </row>
    <row r="15" spans="1:1" x14ac:dyDescent="0.8">
      <c r="A15" s="6" t="s">
        <v>14</v>
      </c>
    </row>
    <row r="16" spans="1:1" x14ac:dyDescent="0.8">
      <c r="A16" s="6" t="s">
        <v>15</v>
      </c>
    </row>
    <row r="17" spans="1:1" x14ac:dyDescent="0.8">
      <c r="A17" s="6" t="s">
        <v>16</v>
      </c>
    </row>
    <row r="18" spans="1:1" x14ac:dyDescent="0.8">
      <c r="A18" s="6" t="s">
        <v>17</v>
      </c>
    </row>
    <row r="19" spans="1:1" x14ac:dyDescent="0.8">
      <c r="A19" s="6" t="s">
        <v>18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4FE4-2FC8-4D6E-A7A8-A2B2B3FCBAF9}">
  <dimension ref="A1:E6"/>
  <sheetViews>
    <sheetView showGridLines="0" showRowColHeaders="0" tabSelected="1" workbookViewId="0">
      <pane ySplit="2" topLeftCell="A3" activePane="bottomLeft" state="frozen"/>
      <selection pane="bottomLeft"/>
    </sheetView>
  </sheetViews>
  <sheetFormatPr defaultColWidth="21.75" defaultRowHeight="24" x14ac:dyDescent="0.8"/>
  <cols>
    <col min="1" max="1" width="28" style="9" customWidth="1"/>
    <col min="2" max="2" width="37.25" style="1" customWidth="1"/>
    <col min="3" max="4" width="26.75" style="1" customWidth="1"/>
    <col min="5" max="5" width="71.375" style="1" bestFit="1" customWidth="1"/>
    <col min="6" max="16384" width="21.75" style="1"/>
  </cols>
  <sheetData>
    <row r="1" spans="1:5" ht="27" x14ac:dyDescent="0.9">
      <c r="C1" s="28">
        <f>SUBTOTAL(9,Tรายการรับจ่าย[จำนวนรับ (บาท)])</f>
        <v>3400</v>
      </c>
      <c r="D1" s="29">
        <f>SUBTOTAL(9,Tรายการรับจ่าย[จำนวนจ่าย (บาท)])</f>
        <v>41</v>
      </c>
      <c r="E1" s="36" t="s">
        <v>30</v>
      </c>
    </row>
    <row r="2" spans="1:5" x14ac:dyDescent="0.8">
      <c r="A2" s="8" t="s">
        <v>19</v>
      </c>
      <c r="B2" s="7" t="s">
        <v>0</v>
      </c>
      <c r="C2" s="7" t="s">
        <v>20</v>
      </c>
      <c r="D2" s="7" t="s">
        <v>21</v>
      </c>
      <c r="E2" s="7" t="s">
        <v>22</v>
      </c>
    </row>
    <row r="3" spans="1:5" x14ac:dyDescent="0.8">
      <c r="A3" s="30">
        <v>22</v>
      </c>
      <c r="B3" s="31" t="s">
        <v>1</v>
      </c>
      <c r="C3" s="35">
        <v>500</v>
      </c>
      <c r="D3" s="35"/>
      <c r="E3" s="31" t="s">
        <v>37</v>
      </c>
    </row>
    <row r="4" spans="1:5" x14ac:dyDescent="0.8">
      <c r="A4" s="30">
        <v>44522</v>
      </c>
      <c r="B4" s="31" t="s">
        <v>8</v>
      </c>
      <c r="C4" s="35"/>
      <c r="D4" s="35">
        <v>41</v>
      </c>
      <c r="E4" s="31" t="s">
        <v>37</v>
      </c>
    </row>
    <row r="5" spans="1:5" x14ac:dyDescent="0.8">
      <c r="A5" s="30">
        <v>44523</v>
      </c>
      <c r="B5" s="31" t="s">
        <v>1</v>
      </c>
      <c r="C5" s="35">
        <v>2500</v>
      </c>
      <c r="D5" s="35"/>
      <c r="E5" s="31" t="s">
        <v>37</v>
      </c>
    </row>
    <row r="6" spans="1:5" x14ac:dyDescent="0.8">
      <c r="A6" s="30">
        <v>44526</v>
      </c>
      <c r="B6" s="31" t="s">
        <v>2</v>
      </c>
      <c r="C6" s="35">
        <v>400</v>
      </c>
      <c r="D6" s="35"/>
      <c r="E6" s="31" t="s">
        <v>37</v>
      </c>
    </row>
  </sheetData>
  <sheetProtection formatCells="0" formatColumns="0" formatRows="0" sort="0" autoFilter="0" pivotTables="0"/>
  <conditionalFormatting sqref="C3:D6">
    <cfRule type="expression" priority="1">
      <formula>$B3=" "</formula>
    </cfRule>
  </conditionalFormatting>
  <pageMargins left="0.7" right="0.7" top="0.75" bottom="0.75" header="0.3" footer="0.3"/>
  <pageSetup orientation="portrait" horizontalDpi="4294967292" verticalDpi="1200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EA7C54F-6155-46ED-A056-737C317305A0}">
            <xm:f>$B3=Setting!$A$25</xm:f>
            <x14:dxf>
              <fill>
                <patternFill>
                  <bgColor theme="1"/>
                </patternFill>
              </fill>
            </x14:dxf>
          </x14:cfRule>
          <x14:cfRule type="expression" priority="7" id="{9071FE9B-7E6F-4AA3-B70B-D2160C3A5B9F}">
            <xm:f>$B3=Setting!$A$24</xm:f>
            <x14:dxf>
              <fill>
                <patternFill>
                  <bgColor theme="1"/>
                </patternFill>
              </fill>
            </x14:dxf>
          </x14:cfRule>
          <x14:cfRule type="expression" priority="8" id="{AC0DD165-446B-42F9-B132-0B1C056DF008}">
            <xm:f>$B3=Setting!$A$23</xm:f>
            <x14:dxf>
              <fill>
                <patternFill>
                  <bgColor theme="1"/>
                </patternFill>
              </fill>
            </x14:dxf>
          </x14:cfRule>
          <x14:cfRule type="expression" priority="9" id="{F2DABB4B-D22A-4502-BEC3-6DF7B68BD594}">
            <xm:f>$B3=Setting!$A$22</xm:f>
            <x14:dxf>
              <fill>
                <patternFill>
                  <bgColor theme="1"/>
                </patternFill>
              </fill>
            </x14:dxf>
          </x14:cfRule>
          <x14:cfRule type="expression" priority="10" id="{A22DFCEB-71C6-4A63-9031-F9D51169C94C}">
            <xm:f>$B3=Setting!$A$21</xm:f>
            <x14:dxf>
              <fill>
                <patternFill>
                  <bgColor theme="1"/>
                </patternFill>
              </fill>
            </x14:dxf>
          </x14:cfRule>
          <x14:cfRule type="expression" priority="11" id="{AF4E4048-C0EE-43F1-A3F7-C0C1DC87F347}">
            <xm:f>$B3=Setting!$A$20</xm:f>
            <x14:dxf>
              <fill>
                <patternFill>
                  <bgColor theme="1"/>
                </patternFill>
              </fill>
            </x14:dxf>
          </x14:cfRule>
          <x14:cfRule type="expression" priority="12" id="{1E28A9C3-62DC-4167-A6BE-0B25936EFB3F}">
            <xm:f>$B3=Setting!$A$19</xm:f>
            <x14:dxf>
              <fill>
                <patternFill>
                  <bgColor theme="1"/>
                </patternFill>
              </fill>
            </x14:dxf>
          </x14:cfRule>
          <x14:cfRule type="expression" priority="13" id="{9F06976B-F3BA-4DC5-AFD3-F2A5530BC11E}">
            <xm:f>$B3=Setting!$A$18</xm:f>
            <x14:dxf>
              <fill>
                <patternFill>
                  <bgColor theme="1"/>
                </patternFill>
              </fill>
            </x14:dxf>
          </x14:cfRule>
          <x14:cfRule type="expression" priority="14" id="{4E6A3F32-B456-4446-8689-D829179AF1C9}">
            <xm:f>$B3=Setting!$A$17</xm:f>
            <x14:dxf>
              <fill>
                <patternFill>
                  <bgColor theme="1"/>
                </patternFill>
              </fill>
            </x14:dxf>
          </x14:cfRule>
          <x14:cfRule type="expression" priority="15" id="{071B2B93-7047-4593-B053-4CDDD81974C5}">
            <xm:f>$B3=Setting!$A$16</xm:f>
            <x14:dxf>
              <fill>
                <patternFill>
                  <bgColor theme="1"/>
                </patternFill>
              </fill>
            </x14:dxf>
          </x14:cfRule>
          <x14:cfRule type="expression" priority="16" id="{339D7443-03C3-40CE-8563-C053B7A08906}">
            <xm:f>$B3=Setting!$A$15</xm:f>
            <x14:dxf>
              <fill>
                <patternFill>
                  <bgColor theme="1"/>
                </patternFill>
              </fill>
            </x14:dxf>
          </x14:cfRule>
          <x14:cfRule type="expression" priority="17" id="{68C0DDB2-DF38-4A4E-AE78-2D96EB34BE4D}">
            <xm:f>$B3=Setting!$A$14</xm:f>
            <x14:dxf>
              <fill>
                <patternFill>
                  <bgColor theme="1"/>
                </patternFill>
              </fill>
            </x14:dxf>
          </x14:cfRule>
          <x14:cfRule type="expression" priority="18" id="{D67B9415-57F6-41BE-A513-21E9AE5872B5}">
            <xm:f>$B3=Setting!$A$13</xm:f>
            <x14:dxf>
              <fill>
                <patternFill>
                  <bgColor theme="1"/>
                </patternFill>
              </fill>
            </x14:dxf>
          </x14:cfRule>
          <x14:cfRule type="expression" priority="19" id="{4AD17CC5-D8C5-46F2-A20D-F5B97A8B0FE7}">
            <xm:f>$B3=Setting!$A$12</xm:f>
            <x14:dxf>
              <fill>
                <patternFill>
                  <bgColor theme="1"/>
                </patternFill>
              </fill>
            </x14:dxf>
          </x14:cfRule>
          <x14:cfRule type="expression" priority="20" id="{B0719298-7169-4E81-AA6A-E2801FC58D83}">
            <xm:f>$B3=Setting!$A$11</xm:f>
            <x14:dxf>
              <fill>
                <patternFill>
                  <bgColor theme="1"/>
                </patternFill>
              </fill>
            </x14:dxf>
          </x14:cfRule>
          <x14:cfRule type="expression" priority="21" id="{AC00D7C2-36A3-4604-90E2-A79DE04B77C3}">
            <xm:f>$B3=Setting!$A$10</xm:f>
            <x14:dxf>
              <fill>
                <patternFill>
                  <bgColor theme="1"/>
                </patternFill>
              </fill>
            </x14:dxf>
          </x14:cfRule>
          <x14:cfRule type="expression" priority="24" id="{C72CE4CA-B4FF-4A50-B0FD-C2AF7DEDFEBB}">
            <xm:f>$B3=Setting!$A$9</xm:f>
            <x14:dxf>
              <fill>
                <patternFill>
                  <bgColor theme="1"/>
                </patternFill>
              </fill>
            </x14:dxf>
          </x14:cfRule>
          <x14:cfRule type="expression" priority="25" id="{EF9EC9E8-93F7-4B22-95E6-4203EEF9146E}">
            <xm:f>$B3=Setting!$A$8</xm:f>
            <x14:dxf>
              <fill>
                <patternFill>
                  <bgColor theme="1"/>
                </patternFill>
              </fill>
            </x14:dxf>
          </x14:cfRule>
          <x14:cfRule type="expression" priority="26" id="{77FBA4A5-D45C-4851-BD2F-24519AA9A81D}">
            <xm:f>$B3=Setting!$A$7</xm:f>
            <x14:dxf>
              <fill>
                <patternFill>
                  <bgColor theme="1"/>
                </patternFill>
              </fill>
            </x14:dxf>
          </x14:cfRule>
          <x14:cfRule type="expression" priority="27" id="{64CC21E4-A7AE-45DC-BCD5-E7BCD2838D6F}">
            <xm:f>$B3=Setting!$A$6</xm:f>
            <x14:dxf>
              <fill>
                <patternFill>
                  <bgColor theme="1"/>
                </patternFill>
              </fill>
            </x14:dxf>
          </x14:cfRule>
          <x14:cfRule type="expression" priority="28" id="{9731347A-2FDB-486C-AEAF-D10C819B85CD}">
            <xm:f>$B3=Setting!$A$5</xm:f>
            <x14:dxf>
              <fill>
                <patternFill>
                  <bgColor theme="1"/>
                </patternFill>
              </fill>
            </x14:dxf>
          </x14:cfRule>
          <xm:sqref>C3:C6</xm:sqref>
        </x14:conditionalFormatting>
        <x14:conditionalFormatting xmlns:xm="http://schemas.microsoft.com/office/excel/2006/main">
          <x14:cfRule type="expression" priority="3" id="{6AB07D1D-9A1B-48AC-8288-A2C71BB46862}">
            <xm:f>$B3=Setting!$A$4</xm:f>
            <x14:dxf>
              <fill>
                <patternFill>
                  <bgColor theme="1"/>
                </patternFill>
              </fill>
            </x14:dxf>
          </x14:cfRule>
          <x14:cfRule type="expression" priority="4" id="{58BE0393-FFC7-4EE2-8896-0D86952DF56D}">
            <xm:f>$B3=Setting!$A$3</xm:f>
            <x14:dxf>
              <fill>
                <patternFill>
                  <bgColor theme="1"/>
                </patternFill>
              </fill>
            </x14:dxf>
          </x14:cfRule>
          <x14:cfRule type="expression" priority="5" id="{84482FF2-B1F2-4E2F-B328-B57B7A872981}">
            <xm:f>$B3=Setting!$A$2</xm:f>
            <x14:dxf>
              <fill>
                <patternFill>
                  <bgColor theme="1"/>
                </patternFill>
              </fill>
            </x14:dxf>
          </x14:cfRule>
          <xm:sqref>D3:D6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AC436E-6D5B-4B21-86FE-FA01B44AE754}">
          <x14:formula1>
            <xm:f>Setting!$A$2:$A$25</xm:f>
          </x14:formula1>
          <xm:sqref>B3:B6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16F0-6E07-4BAA-A3CB-E03234EE5CA7}">
  <dimension ref="B1:M20"/>
  <sheetViews>
    <sheetView showGridLines="0" zoomScale="85" zoomScaleNormal="85" workbookViewId="0">
      <selection activeCell="F1" sqref="F1"/>
    </sheetView>
  </sheetViews>
  <sheetFormatPr defaultColWidth="9" defaultRowHeight="35.5" x14ac:dyDescent="1.1499999999999999"/>
  <cols>
    <col min="1" max="1" width="9" style="1"/>
    <col min="2" max="2" width="33.375" style="1" customWidth="1"/>
    <col min="3" max="3" width="35" style="1" bestFit="1" customWidth="1"/>
    <col min="4" max="4" width="4.375" style="1" customWidth="1"/>
    <col min="5" max="5" width="19.625" style="1" bestFit="1" customWidth="1"/>
    <col min="6" max="6" width="30.75" style="10" bestFit="1" customWidth="1"/>
    <col min="7" max="7" width="26.25" style="19" customWidth="1"/>
    <col min="8" max="13" width="9" style="1" customWidth="1"/>
    <col min="14" max="16384" width="9" style="1"/>
  </cols>
  <sheetData>
    <row r="1" spans="2:13" ht="36" thickBot="1" x14ac:dyDescent="1.2">
      <c r="E1" s="10" t="s">
        <v>27</v>
      </c>
      <c r="F1" s="27">
        <v>0.15</v>
      </c>
      <c r="G1" s="19">
        <f>C3*F1</f>
        <v>450</v>
      </c>
    </row>
    <row r="2" spans="2:13" x14ac:dyDescent="1.1499999999999999">
      <c r="B2" s="26" t="s">
        <v>0</v>
      </c>
      <c r="C2" s="26" t="s">
        <v>23</v>
      </c>
      <c r="F2" s="21" t="s">
        <v>24</v>
      </c>
      <c r="G2" s="15">
        <f>SUBTOTAL(9,C3:C5)-G1</f>
        <v>2950</v>
      </c>
    </row>
    <row r="3" spans="2:13" x14ac:dyDescent="1.1499999999999999">
      <c r="B3" s="3" t="str">
        <f>Setting!A2</f>
        <v>รายได้หลัก (เงินเดือน)</v>
      </c>
      <c r="C3" s="11">
        <f>SUMIF(Tรายการรับจ่าย[รายการ],Setting!$A$2,Tรายการรับจ่าย[จำนวนรับ (บาท)])</f>
        <v>3000</v>
      </c>
      <c r="F3" s="22" t="s">
        <v>25</v>
      </c>
      <c r="G3" s="16">
        <f>SUBTOTAL(9,C6:C12)</f>
        <v>41</v>
      </c>
    </row>
    <row r="4" spans="2:13" x14ac:dyDescent="1.1499999999999999">
      <c r="B4" s="3" t="str">
        <f>Setting!A3</f>
        <v>รายได้รอง (พิเศษ)</v>
      </c>
      <c r="C4" s="11">
        <f>SUMIF(Tรายการรับจ่าย[รายการ],Setting!$A$3,Tรายการรับจ่าย[จำนวนรับ (บาท)])</f>
        <v>0</v>
      </c>
      <c r="F4" s="23" t="s">
        <v>26</v>
      </c>
      <c r="G4" s="17">
        <f>SUBTOTAL(9,C13:C14)</f>
        <v>0</v>
      </c>
    </row>
    <row r="5" spans="2:13" x14ac:dyDescent="1.1499999999999999">
      <c r="B5" s="3" t="str">
        <f>Setting!A4</f>
        <v>รายได้อื่น ๆ</v>
      </c>
      <c r="C5" s="11">
        <f>SUMIF(Tรายการรับจ่าย[รายการ],Setting!$A$4,Tรายการรับจ่าย[จำนวนรับ (บาท)])</f>
        <v>400</v>
      </c>
      <c r="F5" s="24" t="s">
        <v>29</v>
      </c>
      <c r="G5" s="18">
        <f>SUBTOTAL(9,C15:C20)</f>
        <v>0</v>
      </c>
    </row>
    <row r="6" spans="2:13" x14ac:dyDescent="1.1499999999999999">
      <c r="B6" s="2" t="str">
        <f>Setting!A5</f>
        <v>ค่าอาหาร</v>
      </c>
      <c r="C6" s="12">
        <f>SUMIF(Tรายการรับจ่าย[รายการ],Setting!$A$5,Tรายการรับจ่าย[จำนวนจ่าย (บาท)])</f>
        <v>0</v>
      </c>
      <c r="F6" s="25" t="s">
        <v>28</v>
      </c>
      <c r="G6" s="19">
        <f>G2-G3-G4-G5</f>
        <v>2909</v>
      </c>
    </row>
    <row r="7" spans="2:13" x14ac:dyDescent="1.1499999999999999">
      <c r="B7" s="2" t="str">
        <f>Setting!A6</f>
        <v>ค่าที่พัก (เช่า/ผ่อน)</v>
      </c>
      <c r="C7" s="12">
        <f>SUMIF(Tรายการรับจ่าย[รายการ],Setting!$A$6,Tรายการรับจ่าย[จำนวนจ่าย (บาท)])</f>
        <v>0</v>
      </c>
    </row>
    <row r="8" spans="2:13" x14ac:dyDescent="1.1499999999999999">
      <c r="B8" s="2" t="str">
        <f>Setting!A7</f>
        <v>ค่าสาธารณูปโภค</v>
      </c>
      <c r="C8" s="12">
        <f>SUMIF(Tรายการรับจ่าย[รายการ],Setting!$A$7,Tรายการรับจ่าย[จำนวนจ่าย (บาท)])</f>
        <v>0</v>
      </c>
      <c r="I8" s="20"/>
      <c r="J8" s="20"/>
      <c r="K8" s="20"/>
      <c r="L8" s="20"/>
      <c r="M8" s="20"/>
    </row>
    <row r="9" spans="2:13" x14ac:dyDescent="1.1499999999999999">
      <c r="B9" s="2" t="str">
        <f>Setting!A8</f>
        <v>ค่าเสื้อผ้า/ของใช้</v>
      </c>
      <c r="C9" s="12">
        <f>SUMIF(Tรายการรับจ่าย[รายการ],Setting!$A$8,Tรายการรับจ่าย[จำนวนจ่าย (บาท)])</f>
        <v>0</v>
      </c>
      <c r="F9" s="34" t="s">
        <v>36</v>
      </c>
      <c r="I9" s="19"/>
      <c r="J9" s="19"/>
      <c r="K9" s="19"/>
      <c r="L9" s="19"/>
      <c r="M9" s="19"/>
    </row>
    <row r="10" spans="2:13" x14ac:dyDescent="1.1499999999999999">
      <c r="B10" s="2" t="str">
        <f>Setting!A9</f>
        <v>ค่ายา</v>
      </c>
      <c r="C10" s="12">
        <f>SUMIF(Tรายการรับจ่าย[รายการ],Setting!$A$9,Tรายการรับจ่าย[จำนวนจ่าย (บาท)])</f>
        <v>41</v>
      </c>
    </row>
    <row r="11" spans="2:13" x14ac:dyDescent="1.1499999999999999">
      <c r="B11" s="2" t="str">
        <f>Setting!A10</f>
        <v>ค่าเดินทาง</v>
      </c>
      <c r="C11" s="12">
        <f>SUMIF(Tรายการรับจ่าย[รายการ],Setting!$A$10,Tรายการรับจ่าย[จำนวนจ่าย (บาท)])</f>
        <v>0</v>
      </c>
    </row>
    <row r="12" spans="2:13" x14ac:dyDescent="1.1499999999999999">
      <c r="B12" s="2" t="str">
        <f>Setting!A11</f>
        <v>ค่าใช้จ่ายจำเป็นอื่น ๆ</v>
      </c>
      <c r="C12" s="12">
        <f>SUMIF(Tรายการรับจ่าย[รายการ],Setting!$A$11,Tรายการรับจ่าย[จำนวนจ่าย (บาท)])</f>
        <v>0</v>
      </c>
    </row>
    <row r="13" spans="2:13" x14ac:dyDescent="1.1499999999999999">
      <c r="B13" s="5" t="str">
        <f>Setting!A12</f>
        <v>ค่าล็อตเตอรี่ / หวย</v>
      </c>
      <c r="C13" s="13">
        <f>SUMIF(Tรายการรับจ่าย[รายการ],Setting!$A$12,Tรายการรับจ่าย[จำนวนจ่าย (บาท)])</f>
        <v>0</v>
      </c>
    </row>
    <row r="14" spans="2:13" x14ac:dyDescent="1.1499999999999999">
      <c r="B14" s="5" t="str">
        <f>Setting!A13</f>
        <v>ค่าบุหรี่ / สุรา</v>
      </c>
      <c r="C14" s="13">
        <f>SUMIF(Tรายการรับจ่าย[รายการ],Setting!$A$13,Tรายการรับจ่าย[จำนวนจ่าย (บาท)])</f>
        <v>0</v>
      </c>
    </row>
    <row r="15" spans="2:13" x14ac:dyDescent="1.1499999999999999">
      <c r="B15" s="6" t="str">
        <f>Setting!A14</f>
        <v>จ่ายเงินต้นหนี้สิน</v>
      </c>
      <c r="C15" s="14">
        <f>SUMIF(Tรายการรับจ่าย[รายการ],Setting!$A$14,Tรายการรับจ่าย[จำนวนจ่าย (บาท)])</f>
        <v>0</v>
      </c>
    </row>
    <row r="16" spans="2:13" x14ac:dyDescent="1.1499999999999999">
      <c r="B16" s="6" t="str">
        <f>Setting!A15</f>
        <v>จ่ายดอกเบี้ย</v>
      </c>
      <c r="C16" s="14">
        <f>SUMIF(Tรายการรับจ่าย[รายการ],Setting!$A$15,Tรายการรับจ่าย[จำนวนจ่าย (บาท)])</f>
        <v>0</v>
      </c>
    </row>
    <row r="17" spans="2:3" x14ac:dyDescent="1.1499999999999999">
      <c r="B17" s="6" t="str">
        <f>Setting!A16</f>
        <v>จ่ายค่าเลี้ยงดูพ่อแม่</v>
      </c>
      <c r="C17" s="14">
        <f>SUMIF(Tรายการรับจ่าย[รายการ],Setting!$A$16,Tรายการรับจ่าย[จำนวนจ่าย (บาท)])</f>
        <v>0</v>
      </c>
    </row>
    <row r="18" spans="2:3" x14ac:dyDescent="1.1499999999999999">
      <c r="B18" s="6" t="str">
        <f>Setting!A17</f>
        <v>จ่ายค่าพักผ่อน/ท่องเที่ยว</v>
      </c>
      <c r="C18" s="14">
        <f>SUMIF(Tรายการรับจ่าย[รายการ],Setting!$A$17,Tรายการรับจ่าย[จำนวนจ่าย (บาท)])</f>
        <v>0</v>
      </c>
    </row>
    <row r="19" spans="2:3" x14ac:dyDescent="1.1499999999999999">
      <c r="B19" s="6" t="str">
        <f>Setting!A18</f>
        <v>จ่ายเงินทำบุญ</v>
      </c>
      <c r="C19" s="14">
        <f>SUMIF(Tรายการรับจ่าย[รายการ],Setting!$A$18,Tรายการรับจ่าย[จำนวนจ่าย (บาท)])</f>
        <v>0</v>
      </c>
    </row>
    <row r="20" spans="2:3" x14ac:dyDescent="1.1499999999999999">
      <c r="B20" s="6" t="str">
        <f>Setting!A19</f>
        <v>ค่าใช้จ่ายอื่น ๆ</v>
      </c>
      <c r="C20" s="14">
        <f>SUMIF(Tรายการรับจ่าย[รายการ],Setting!$A$19,Tรายการรับจ่าย[จำนวนจ่าย (บาท)])</f>
        <v>0</v>
      </c>
    </row>
  </sheetData>
  <sheetProtection sheet="1" formatCells="0" formatColumns="0" formatRows="0" selectLockedCells="1" autoFilter="0" pivotTables="0"/>
  <conditionalFormatting sqref="G6">
    <cfRule type="cellIs" dxfId="4" priority="1" operator="equal">
      <formula>$G$3+$G$4+$G$5</formula>
    </cfRule>
    <cfRule type="cellIs" dxfId="3" priority="2" operator="lessThan">
      <formula>$G$3+$G$4+$G$5</formula>
    </cfRule>
    <cfRule type="cellIs" dxfId="2" priority="3" operator="greaterThan">
      <formula>$G$3+$G$4+$G$5</formula>
    </cfRule>
  </conditionalFormatting>
  <conditionalFormatting sqref="M9">
    <cfRule type="cellIs" dxfId="1" priority="4" operator="lessThan">
      <formula>$J$9+$K$9+$L$9</formula>
    </cfRule>
    <cfRule type="cellIs" dxfId="0" priority="5" operator="greaterThan">
      <formula>$J$9+$K$9+$L$9</formula>
    </cfRule>
  </conditionalFormatting>
  <pageMargins left="0.7" right="0.7" top="0.75" bottom="0.75" header="0.3" footer="0.3"/>
  <pageSetup orientation="portrait" horizontalDpi="4294967292" verticalDpi="1200" r:id="rId1"/>
  <drawing r:id="rId2"/>
  <legacyDrawing r:id="rId3"/>
  <tableParts count="1">
    <tablePart r:id="rId4"/>
  </tableParts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368D-BB4F-4A76-A9D9-A8640C44160C}">
  <dimension ref="A3:C6"/>
  <sheetViews>
    <sheetView workbookViewId="0">
      <selection activeCell="B4" sqref="B4:C4"/>
    </sheetView>
  </sheetViews>
  <sheetFormatPr defaultRowHeight="17" x14ac:dyDescent="0.6"/>
  <cols>
    <col min="1" max="1" width="15.25" bestFit="1" customWidth="1"/>
    <col min="2" max="2" width="8.25" bestFit="1" customWidth="1"/>
    <col min="3" max="3" width="7.375" bestFit="1" customWidth="1"/>
  </cols>
  <sheetData>
    <row r="3" spans="1:3" x14ac:dyDescent="0.6">
      <c r="A3" s="32" t="s">
        <v>31</v>
      </c>
      <c r="B3" t="s">
        <v>34</v>
      </c>
      <c r="C3" t="s">
        <v>24</v>
      </c>
    </row>
    <row r="4" spans="1:3" x14ac:dyDescent="0.6">
      <c r="A4" s="33" t="s">
        <v>35</v>
      </c>
      <c r="C4">
        <v>500</v>
      </c>
    </row>
    <row r="5" spans="1:3" x14ac:dyDescent="0.6">
      <c r="A5" s="33" t="s">
        <v>33</v>
      </c>
      <c r="B5">
        <v>41</v>
      </c>
      <c r="C5">
        <v>2900</v>
      </c>
    </row>
    <row r="6" spans="1:3" x14ac:dyDescent="0.6">
      <c r="A6" s="33" t="s">
        <v>32</v>
      </c>
      <c r="B6">
        <v>41</v>
      </c>
      <c r="C6">
        <v>3400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Setting</vt:lpstr>
      <vt:lpstr>รายการรับ-จ่ายวัน</vt:lpstr>
      <vt:lpstr>รายการสรุป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Bunpod Pijitkamnerd</cp:lastModifiedBy>
  <dcterms:created xsi:type="dcterms:W3CDTF">2021-11-16T15:21:35Z</dcterms:created>
  <dcterms:modified xsi:type="dcterms:W3CDTF">2026-01-29T23:29:52Z</dcterms:modified>
</cp:coreProperties>
</file>